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Dorset LEP\Private\Governance\Policies &amp; Procedures\Dashboard\"/>
    </mc:Choice>
  </mc:AlternateContent>
  <xr:revisionPtr revIDLastSave="0" documentId="13_ncr:1_{CD39AEB1-CA40-42CF-A954-1AA954F41889}" xr6:coauthVersionLast="47" xr6:coauthVersionMax="47" xr10:uidLastSave="{00000000-0000-0000-0000-000000000000}"/>
  <bookViews>
    <workbookView xWindow="-50" yWindow="-13636" windowWidth="24267" windowHeight="13749" activeTab="3" xr2:uid="{00000000-000D-0000-FFFF-FFFF00000000}"/>
  </bookViews>
  <sheets>
    <sheet name="Growth Deal" sheetId="4" r:id="rId1"/>
    <sheet name="Getting Building Fund" sheetId="22" r:id="rId2"/>
    <sheet name="Growing Places Fund" sheetId="8" r:id="rId3"/>
    <sheet name="Dorset Gateway" sheetId="18" r:id="rId4"/>
    <sheet name="Dorset Innovation Park" sheetId="15" r:id="rId5"/>
    <sheet name="ESIF" sheetId="17" state="hidden" r:id="rId6"/>
    <sheet name="Skills " sheetId="20" r:id="rId7"/>
    <sheet name="Data" sheetId="1" r:id="rId8"/>
  </sheets>
  <externalReferences>
    <externalReference r:id="rId9"/>
    <externalReference r:id="rId10"/>
    <externalReference r:id="rId11"/>
    <externalReference r:id="rId12"/>
  </externalReferences>
  <definedNames>
    <definedName name="_xlnm._FilterDatabase" localSheetId="1" hidden="1">'Getting Building Fund'!$A$7:$Q$11</definedName>
    <definedName name="_xlnm._FilterDatabase" localSheetId="0" hidden="1">'Growth Deal'!$A$7:$Q$11</definedName>
    <definedName name="_xlnm.Print_Titles" localSheetId="3">'Dorset Gateway'!$7:$9</definedName>
    <definedName name="_xlnm.Print_Titles" localSheetId="4">'Dorset Innovation Park'!$10:$12</definedName>
    <definedName name="_xlnm.Print_Titles" localSheetId="5">ESIF!$10:$12</definedName>
    <definedName name="_xlnm.Print_Titles" localSheetId="1">'Getting Building Fund'!$10:$12</definedName>
    <definedName name="_xlnm.Print_Titles" localSheetId="2">'Growing Places Fund'!$10:$12</definedName>
    <definedName name="_xlnm.Print_Titles" localSheetId="0">'Growth Deal'!$10:$12</definedName>
    <definedName name="_xlnm.Print_Titles" localSheetId="6">'Skills '!$10:$12</definedName>
    <definedName name="Z_07BB0A3A_541B_469D_8889_D3C23B005CC3_.wvu.PrintTitles" localSheetId="3" hidden="1">'Dorset Gateway'!$7:$9</definedName>
    <definedName name="Z_07BB0A3A_541B_469D_8889_D3C23B005CC3_.wvu.PrintTitles" localSheetId="4" hidden="1">'Dorset Innovation Park'!$10:$12</definedName>
    <definedName name="Z_07BB0A3A_541B_469D_8889_D3C23B005CC3_.wvu.PrintTitles" localSheetId="5" hidden="1">ESIF!$10:$12</definedName>
    <definedName name="Z_07BB0A3A_541B_469D_8889_D3C23B005CC3_.wvu.PrintTitles" localSheetId="6" hidden="1">'Skills '!$10:$12</definedName>
    <definedName name="Z_47BBD924_D055_4512_9C24_C9B359C1321D_.wvu.PrintTitles" localSheetId="3" hidden="1">'Dorset Gateway'!$7:$9</definedName>
    <definedName name="Z_47BBD924_D055_4512_9C24_C9B359C1321D_.wvu.PrintTitles" localSheetId="4" hidden="1">'Dorset Innovation Park'!$10:$12</definedName>
    <definedName name="Z_47BBD924_D055_4512_9C24_C9B359C1321D_.wvu.PrintTitles" localSheetId="5" hidden="1">ESIF!$10:$12</definedName>
    <definedName name="Z_47BBD924_D055_4512_9C24_C9B359C1321D_.wvu.PrintTitles" localSheetId="6" hidden="1">'Skills '!$10:$12</definedName>
    <definedName name="Z_67C3E3ED_7D8E_4852_B613_098E86AA0956_.wvu.PrintTitles" localSheetId="3" hidden="1">'Dorset Gateway'!$7:$9</definedName>
    <definedName name="Z_67C3E3ED_7D8E_4852_B613_098E86AA0956_.wvu.PrintTitles" localSheetId="4" hidden="1">'Dorset Innovation Park'!$10:$12</definedName>
    <definedName name="Z_67C3E3ED_7D8E_4852_B613_098E86AA0956_.wvu.PrintTitles" localSheetId="5" hidden="1">ESIF!$10:$12</definedName>
    <definedName name="Z_67C3E3ED_7D8E_4852_B613_098E86AA0956_.wvu.PrintTitles" localSheetId="6" hidden="1">'Skills '!$10:$12</definedName>
    <definedName name="Z_7C32D45E_8AAD_48E0_B00B_6855348D10CB_.wvu.PrintTitles" localSheetId="3" hidden="1">'Dorset Gateway'!$7:$9</definedName>
    <definedName name="Z_7C32D45E_8AAD_48E0_B00B_6855348D10CB_.wvu.PrintTitles" localSheetId="4" hidden="1">'Dorset Innovation Park'!$10:$12</definedName>
    <definedName name="Z_7C32D45E_8AAD_48E0_B00B_6855348D10CB_.wvu.PrintTitles" localSheetId="5" hidden="1">ESIF!$10:$12</definedName>
    <definedName name="Z_7C32D45E_8AAD_48E0_B00B_6855348D10CB_.wvu.PrintTitles" localSheetId="6" hidden="1">'Skills '!$10:$12</definedName>
    <definedName name="Z_A14BE8DE_05BC_4B6A_A765_F52CB479555E_.wvu.PrintTitles" localSheetId="3" hidden="1">'Dorset Gateway'!$7:$9</definedName>
    <definedName name="Z_A14BE8DE_05BC_4B6A_A765_F52CB479555E_.wvu.PrintTitles" localSheetId="4" hidden="1">'Dorset Innovation Park'!$10:$12</definedName>
    <definedName name="Z_A14BE8DE_05BC_4B6A_A765_F52CB479555E_.wvu.PrintTitles" localSheetId="5" hidden="1">ESIF!$10:$12</definedName>
    <definedName name="Z_A14BE8DE_05BC_4B6A_A765_F52CB479555E_.wvu.PrintTitles" localSheetId="6" hidden="1">'Skills '!$10:$12</definedName>
    <definedName name="Z_A2BA8829_69DC_4672_8460_91B484CF380D_.wvu.PrintTitles" localSheetId="3" hidden="1">'Dorset Gateway'!$7:$9</definedName>
    <definedName name="Z_A2BA8829_69DC_4672_8460_91B484CF380D_.wvu.PrintTitles" localSheetId="4" hidden="1">'Dorset Innovation Park'!$10:$12</definedName>
    <definedName name="Z_A2BA8829_69DC_4672_8460_91B484CF380D_.wvu.PrintTitles" localSheetId="5" hidden="1">ESIF!$10:$12</definedName>
    <definedName name="Z_A2BA8829_69DC_4672_8460_91B484CF380D_.wvu.PrintTitles" localSheetId="6" hidden="1">'Skills '!$10:$12</definedName>
    <definedName name="Z_D20E5205_28F3_46D7_B44C_196913D5543F_.wvu.PrintTitles" localSheetId="3" hidden="1">'Dorset Gateway'!$7:$9</definedName>
    <definedName name="Z_D20E5205_28F3_46D7_B44C_196913D5543F_.wvu.PrintTitles" localSheetId="4" hidden="1">'Dorset Innovation Park'!$10:$12</definedName>
    <definedName name="Z_D20E5205_28F3_46D7_B44C_196913D5543F_.wvu.PrintTitles" localSheetId="5" hidden="1">ESIF!$10:$12</definedName>
    <definedName name="Z_D20E5205_28F3_46D7_B44C_196913D5543F_.wvu.PrintTitles" localSheetId="6" hidden="1">'Skills '!$10:$12</definedName>
    <definedName name="Z_D3DFF681_C941_45C3_88CF_9B8E93582574_.wvu.PrintTitles" localSheetId="3" hidden="1">'Dorset Gateway'!$7:$9</definedName>
    <definedName name="Z_D3DFF681_C941_45C3_88CF_9B8E93582574_.wvu.PrintTitles" localSheetId="4" hidden="1">'Dorset Innovation Park'!$10:$12</definedName>
    <definedName name="Z_D3DFF681_C941_45C3_88CF_9B8E93582574_.wvu.PrintTitles" localSheetId="5" hidden="1">ESIF!$10:$12</definedName>
    <definedName name="Z_D3DFF681_C941_45C3_88CF_9B8E93582574_.wvu.PrintTitles" localSheetId="6" hidden="1">'Skills '!$10:$12</definedName>
    <definedName name="Z_E2A45392_AE6C_4E7B_9AFD_B008047A1918_.wvu.PrintTitles" localSheetId="3" hidden="1">'Dorset Gateway'!$7:$9</definedName>
    <definedName name="Z_E2A45392_AE6C_4E7B_9AFD_B008047A1918_.wvu.PrintTitles" localSheetId="4" hidden="1">'Dorset Innovation Park'!$10:$12</definedName>
    <definedName name="Z_E2A45392_AE6C_4E7B_9AFD_B008047A1918_.wvu.PrintTitles" localSheetId="5" hidden="1">ESIF!$10:$12</definedName>
    <definedName name="Z_E2A45392_AE6C_4E7B_9AFD_B008047A1918_.wvu.PrintTitles" localSheetId="6" hidden="1">'Skills '!$10:$12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18" l="1"/>
  <c r="Y37" i="8"/>
  <c r="Y35" i="8"/>
  <c r="S35" i="8"/>
  <c r="Y51" i="4" l="1"/>
  <c r="M51" i="4"/>
  <c r="M18" i="22" l="1"/>
  <c r="M19" i="22"/>
  <c r="W21" i="18" l="1"/>
  <c r="W19" i="18"/>
  <c r="W17" i="18"/>
  <c r="W16" i="18"/>
  <c r="Y19" i="22" l="1"/>
  <c r="A5" i="18" l="1"/>
  <c r="M21" i="18" l="1"/>
  <c r="M10" i="18"/>
  <c r="M23" i="18"/>
  <c r="M20" i="22"/>
  <c r="M14" i="22"/>
  <c r="M15" i="22"/>
  <c r="M16" i="22"/>
  <c r="M17" i="22"/>
  <c r="M21" i="22"/>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U27" i="4" l="1"/>
  <c r="Y33" i="8" l="1"/>
  <c r="A8" i="8"/>
  <c r="M37" i="8" s="1"/>
  <c r="M33" i="8" l="1"/>
  <c r="M35" i="8"/>
  <c r="M15" i="8"/>
  <c r="M17" i="18"/>
  <c r="Y50" i="4" l="1"/>
  <c r="Y49" i="4" l="1"/>
  <c r="Y21" i="22" l="1"/>
  <c r="Y20" i="22"/>
  <c r="Y18" i="22"/>
  <c r="Y17" i="22"/>
  <c r="Y16" i="22"/>
  <c r="Y15" i="22"/>
  <c r="Y14" i="22"/>
  <c r="Y13" i="22"/>
  <c r="M13" i="22"/>
  <c r="W14" i="15" l="1"/>
  <c r="Y46" i="4" l="1"/>
  <c r="Y47" i="4"/>
  <c r="Y48" i="4"/>
  <c r="Y36" i="4" l="1"/>
  <c r="Y24" i="4"/>
  <c r="Y23" i="4"/>
  <c r="Y35" i="4"/>
  <c r="Y37" i="4"/>
  <c r="Y34" i="4" l="1"/>
  <c r="M14" i="18" l="1"/>
  <c r="Y33" i="4" l="1"/>
  <c r="M13" i="4" l="1"/>
  <c r="Y45" i="4" l="1"/>
  <c r="Y43" i="4"/>
  <c r="Y44" i="4"/>
  <c r="M12" i="18" l="1"/>
  <c r="E8" i="17" l="1"/>
  <c r="W14" i="18" l="1"/>
  <c r="W12" i="18"/>
  <c r="W10" i="18"/>
  <c r="M16" i="18"/>
  <c r="Q27" i="17"/>
  <c r="Q25" i="17"/>
  <c r="Q23" i="17"/>
  <c r="Q21" i="17"/>
  <c r="Q19" i="17"/>
  <c r="Q17" i="17"/>
  <c r="Q15" i="17"/>
  <c r="Q13" i="17"/>
  <c r="M19" i="18" l="1"/>
  <c r="Y42" i="4" l="1"/>
  <c r="Y40" i="4" l="1"/>
  <c r="Y26" i="4" l="1"/>
  <c r="Y18" i="4" l="1"/>
  <c r="Y20" i="4" l="1"/>
  <c r="Y22" i="4" l="1"/>
  <c r="Y25" i="4" l="1"/>
  <c r="Y28" i="4"/>
  <c r="M31" i="8" l="1"/>
  <c r="Y19" i="4" l="1"/>
  <c r="M13" i="8" l="1"/>
  <c r="M29" i="8"/>
  <c r="M27" i="8"/>
  <c r="M23" i="8"/>
  <c r="M21" i="8"/>
  <c r="M19" i="8"/>
  <c r="M17" i="8"/>
  <c r="U13" i="8" l="1"/>
  <c r="U25" i="8"/>
  <c r="W25" i="8" s="1"/>
  <c r="U23" i="8"/>
  <c r="W23" i="8" s="1"/>
  <c r="Y23" i="8" s="1"/>
  <c r="U21" i="8"/>
  <c r="Y21" i="8" s="1"/>
  <c r="U15" i="8"/>
  <c r="Y15" i="8" s="1"/>
  <c r="W13" i="8" l="1"/>
  <c r="Y13" i="8" s="1"/>
  <c r="Y31" i="8"/>
  <c r="U27" i="8" l="1"/>
  <c r="W27" i="8" s="1"/>
  <c r="U19" i="8"/>
  <c r="W19" i="8" s="1"/>
  <c r="Y19" i="8" s="1"/>
  <c r="W17" i="8" l="1"/>
  <c r="Y17" i="8" s="1"/>
  <c r="Y16" i="4" l="1"/>
  <c r="Y27" i="4" l="1"/>
  <c r="Y29" i="4"/>
  <c r="Y41" i="4"/>
  <c r="Y17" i="4"/>
  <c r="Y15" i="4" l="1"/>
  <c r="Y32" i="4"/>
  <c r="Y14" i="4"/>
  <c r="Y39" i="4"/>
  <c r="Y31" i="4"/>
  <c r="Y38" i="4"/>
  <c r="Y30" i="4"/>
  <c r="Y21" i="4"/>
  <c r="Y13" i="4" l="1"/>
</calcChain>
</file>

<file path=xl/sharedStrings.xml><?xml version="1.0" encoding="utf-8"?>
<sst xmlns="http://schemas.openxmlformats.org/spreadsheetml/2006/main" count="1028" uniqueCount="474">
  <si>
    <t>PROJECT NAME</t>
  </si>
  <si>
    <t>PROJECT DELIVERY PARTNER</t>
  </si>
  <si>
    <t xml:space="preserve">PROJECT LOCATION </t>
  </si>
  <si>
    <t>PROJECT THEME</t>
  </si>
  <si>
    <t xml:space="preserve"> </t>
  </si>
  <si>
    <t>PROJECT STATUS</t>
  </si>
  <si>
    <t>Portland</t>
  </si>
  <si>
    <t>Tourism</t>
  </si>
  <si>
    <t xml:space="preserve">PROJECT INFORMATION </t>
  </si>
  <si>
    <t>% TIME COMPLETE</t>
  </si>
  <si>
    <t>TOTAL PROJECT BUDGET</t>
  </si>
  <si>
    <t>% SPENT TO DATE</t>
  </si>
  <si>
    <t>FINANCIAL INFORMATION</t>
  </si>
  <si>
    <t>OUPUTS AND OUTCOMES</t>
  </si>
  <si>
    <t>PROJECT SUMMARY</t>
  </si>
  <si>
    <t>PROJECT START DATE</t>
  </si>
  <si>
    <t>PROJECT END DATE</t>
  </si>
  <si>
    <t>REPORT DATE</t>
  </si>
  <si>
    <t xml:space="preserve">DORSET LOCAL ENTERPRISE PARTNERSHIP </t>
  </si>
  <si>
    <t>SPENT TO DATE</t>
  </si>
  <si>
    <t>PROGRESS TOWARDS FORECAST</t>
  </si>
  <si>
    <t xml:space="preserve">TOTAL GROWTH DEAL FUNDING </t>
  </si>
  <si>
    <t xml:space="preserve">Growth Deal Project Dashboard </t>
  </si>
  <si>
    <t>MEMO, Albion Stone &amp; Eden Project</t>
  </si>
  <si>
    <t>Project Status</t>
  </si>
  <si>
    <t>Ongoing</t>
  </si>
  <si>
    <t>Completed</t>
  </si>
  <si>
    <t>Project Theme</t>
  </si>
  <si>
    <t>Business Support</t>
  </si>
  <si>
    <t>Transport</t>
  </si>
  <si>
    <t>Skills</t>
  </si>
  <si>
    <t>Refurbishment</t>
  </si>
  <si>
    <t>Housing</t>
  </si>
  <si>
    <t>Innovation</t>
  </si>
  <si>
    <t>Public Realm</t>
  </si>
  <si>
    <t>Cultural Sector</t>
  </si>
  <si>
    <t>Health &amp; Wellbeing</t>
  </si>
  <si>
    <t>Flood Management</t>
  </si>
  <si>
    <t>Enterprise</t>
  </si>
  <si>
    <t>Enabling Works</t>
  </si>
  <si>
    <t>Employment</t>
  </si>
  <si>
    <t>Other</t>
  </si>
  <si>
    <t>Bournemouth &amp; Poole College</t>
  </si>
  <si>
    <t>Bournemouth</t>
  </si>
  <si>
    <t>Bournemouth International Growth (BIG) Programme</t>
  </si>
  <si>
    <t>Purbeck District Council</t>
  </si>
  <si>
    <t>Quadrant - Dorset Innovation Park</t>
  </si>
  <si>
    <t>Holes Bay</t>
  </si>
  <si>
    <t>Borough of Poole Council</t>
  </si>
  <si>
    <t xml:space="preserve">Jurassica </t>
  </si>
  <si>
    <t>Jurassica</t>
  </si>
  <si>
    <t>Kingston Maurward College</t>
  </si>
  <si>
    <t>Lansdowne Business District</t>
  </si>
  <si>
    <t>Bournemouth Borough Council</t>
  </si>
  <si>
    <t>Bridport Area Development Trust</t>
  </si>
  <si>
    <t>Mary Anning Wing</t>
  </si>
  <si>
    <t>Lyme Regis Museum</t>
  </si>
  <si>
    <t>Arts University Bournemouth</t>
  </si>
  <si>
    <t>Agri-tech Centre</t>
  </si>
  <si>
    <t>Bournemouth University</t>
  </si>
  <si>
    <t>Port of Poole Infrastructure Programme</t>
  </si>
  <si>
    <t>Shire Hall</t>
  </si>
  <si>
    <t>West Dorset District Council</t>
  </si>
  <si>
    <t>Swanage Pier</t>
  </si>
  <si>
    <t>Swanage Pier Trust</t>
  </si>
  <si>
    <t>Western Growth Corridor</t>
  </si>
  <si>
    <t>Weymouth &amp; Portland Borough Council</t>
  </si>
  <si>
    <t>Pre-contract</t>
  </si>
  <si>
    <t xml:space="preserve">Institute for Medical Imaging and Visualisation </t>
  </si>
  <si>
    <t>Dorchester</t>
  </si>
  <si>
    <t>Bournemouth &amp; Poole</t>
  </si>
  <si>
    <t>Gillingham</t>
  </si>
  <si>
    <t>Poole</t>
  </si>
  <si>
    <t>Bridport</t>
  </si>
  <si>
    <t>Lyme Regis</t>
  </si>
  <si>
    <t>Swanage</t>
  </si>
  <si>
    <t>Weymouth</t>
  </si>
  <si>
    <t>Winfrith</t>
  </si>
  <si>
    <t>Digital/ Internet Infrastructure</t>
  </si>
  <si>
    <t xml:space="preserve">Restoration and conversion of the LSI building to support provision of services for local economic growth.  </t>
  </si>
  <si>
    <t>Enabling works to unlock major housing site and employment land.</t>
  </si>
  <si>
    <t>Major economic growth plan focused on improving connectivity, easing congestion, protecting existing jobs and creating new ones in and around Bournemouth Airport and Wessex Fields.</t>
  </si>
  <si>
    <t>Outputs/Outcomes</t>
  </si>
  <si>
    <t>Delivered</t>
  </si>
  <si>
    <t>Behind Programme</t>
  </si>
  <si>
    <t>On Target</t>
  </si>
  <si>
    <t>FORECAST OUTPUTS</t>
  </si>
  <si>
    <t>FORECAST OUTCOMES</t>
  </si>
  <si>
    <t xml:space="preserve">Upgrade of LSI building to include:
- incubation workspaces
- work hub space 
- flexible meeting and networking space
- full fibre broadband </t>
  </si>
  <si>
    <t>- 6 HA land unlocked
- 20 workspace units available for occupation</t>
  </si>
  <si>
    <t>Orthopaedic Research Institute (ORI)</t>
  </si>
  <si>
    <t>Phase 1: Purchase of equipment to establish the Orthopaedic Research Institute.
Phase 2: Purchase of additional equipment and expansion of ORI as a global gateway.</t>
  </si>
  <si>
    <t>Improvements to the Shire Hall building to include:
- 2 apartments for rent
- exhibition &amp; law courts refurbished
- café &amp; shop</t>
  </si>
  <si>
    <t>- Repairs and restoration of Swanage Pier
- Refurbishment of an existing Grade 2 listed building</t>
  </si>
  <si>
    <t>Develop Lansdowne into a major commercial business district through transport upgrade, public realm, digital infrastructure.</t>
  </si>
  <si>
    <t>Restoration of a Grade 1 listed building as a visitor attraction.</t>
  </si>
  <si>
    <t>Restoration of Swanage Pier to secure education and retail facilities.</t>
  </si>
  <si>
    <t>Funding to support design and planning work for proposed major new tourist attraction in Portland.</t>
  </si>
  <si>
    <t xml:space="preserve"> Feasibility study and bidding document for HIF application.   </t>
  </si>
  <si>
    <t>Funding towards the building of the Mary Anning Wing of Lyme Regis to enhance learning, exhibition and café space.</t>
  </si>
  <si>
    <t>Mary Anning Wing extension to Lyme Regis Museum includes:
- learning space
- extended exhibition
- expanded retail space
- public toilets and a lift</t>
  </si>
  <si>
    <t>Development of an art gallery, a new scientific institution, and an interactive visitor destination within a working mine.</t>
  </si>
  <si>
    <t>Construction of a new cutting-edge Agri-Tech training facility.</t>
  </si>
  <si>
    <t>Purchase of land and build of workshop units to support businesses at Dorset Innovation Park, Enterprise Zone.</t>
  </si>
  <si>
    <t>Preparatory work into planned development of public assets.</t>
  </si>
  <si>
    <t>Preparatory work to inform and create the Western Growth Corridor Strategy.</t>
  </si>
  <si>
    <t>Design, development and planning work to enable project.</t>
  </si>
  <si>
    <t xml:space="preserve">Growing Places Fund Project Dashboard </t>
  </si>
  <si>
    <t xml:space="preserve">Dorset Gateway Project Dashboard </t>
  </si>
  <si>
    <t>Custom Brokerage Service</t>
  </si>
  <si>
    <t>Dorset Chamber of Commerce and Industry</t>
  </si>
  <si>
    <t>To be the key access point for brokerage to a wide-range of business support services in the Dorset county area</t>
  </si>
  <si>
    <t xml:space="preserve"> 100 businesses reporting growth as a result of the support provided
80% satisfaction level with businesses engaged with</t>
  </si>
  <si>
    <t xml:space="preserve">Bid Writing Support Service </t>
  </si>
  <si>
    <t>Supporting Dorset businesses to write and submit bids for funding that will enable growth through innovation and contribute to our goal of improving productivity in Dorset.</t>
  </si>
  <si>
    <t xml:space="preserve">Number of businesses using the service successful with their application </t>
  </si>
  <si>
    <t>BrooksKebbey Ltd.</t>
  </si>
  <si>
    <t>Customer Relationship Management System</t>
  </si>
  <si>
    <t>DLEP</t>
  </si>
  <si>
    <t xml:space="preserve">The CRM system will enable DLEP to build and manage a comprehensive log of all business support engagements that access the Dorset Gateway services. </t>
  </si>
  <si>
    <t>n/a</t>
  </si>
  <si>
    <t>Local Development Order</t>
  </si>
  <si>
    <t>Dorset Innovation Park</t>
  </si>
  <si>
    <t xml:space="preserve">Professional fees associated with delivery of LDO covering detailed site investigations and surveys, ecology, landscape and design strategies, environmental impact assessments and planning fees. </t>
  </si>
  <si>
    <t>Dorset Innovation Park masterplan
Design Guide 
Statements of Reason 
Detailed site investigation surveys
Ecology, landscape, travel and design strategies
Approval of LDO by Purbeck Planning Committee 28/11/18</t>
  </si>
  <si>
    <t>Approval of a Local Development Order that will streamline planning permission on the Park to 28 days or less.
A USP that no other strategic economic development area in Dorset has.</t>
  </si>
  <si>
    <t>Stride Treglown (Lead: Purbeck District Council)</t>
  </si>
  <si>
    <t>Travel Plan</t>
  </si>
  <si>
    <t>Contractor tbc (Lead: tbc)</t>
  </si>
  <si>
    <t>Scale-up Support</t>
  </si>
  <si>
    <t>Achievement of Travel Survey targets in 5 years (10% reduction in car travel)</t>
  </si>
  <si>
    <t>New footways and cycleways to encourage modal shift
Travel Plan Strategy for Dorset Innovation Park
Travel Plan Coordinator</t>
  </si>
  <si>
    <t>Boscombe Regeneration, Community Land Trust</t>
  </si>
  <si>
    <t>Boscombe, Bournemouth</t>
  </si>
  <si>
    <t xml:space="preserve">Castle Court, Ospray Quay </t>
  </si>
  <si>
    <t xml:space="preserve">Weymouth &amp; Portland Borough Council </t>
  </si>
  <si>
    <t>North Dorset Business Park</t>
  </si>
  <si>
    <t xml:space="preserve">Dorset County Council </t>
  </si>
  <si>
    <t>Ultrafast Broadband</t>
  </si>
  <si>
    <t xml:space="preserve">Hamworthy </t>
  </si>
  <si>
    <t>Borough of Poole</t>
  </si>
  <si>
    <t>Hamworthy, Poole</t>
  </si>
  <si>
    <t>Field International</t>
  </si>
  <si>
    <t>Cobham Gate</t>
  </si>
  <si>
    <t>Glenbeigh Developments Ltd</t>
  </si>
  <si>
    <t>Wimborne</t>
  </si>
  <si>
    <t>Bionanovate</t>
  </si>
  <si>
    <t>Bionanovate, Ltd</t>
  </si>
  <si>
    <t>Alder Hills</t>
  </si>
  <si>
    <t xml:space="preserve">Bournemouth Churches Housing Association </t>
  </si>
  <si>
    <t>11 affordable, low energy homes</t>
  </si>
  <si>
    <t>The development of the Castle Court Public Realm works at Osprey Quay, Portland.  The project focused on soft and hard landscaping to create the new Liberty Square in front of the derelict Navy Canteen Building,</t>
  </si>
  <si>
    <t xml:space="preserve"> - 21 apartment units within the existing Canteen building for shared ownership   - 47 residential houses and flats for private sale </t>
  </si>
  <si>
    <t xml:space="preserve">Provision of a major aesthetic enhancement to the area Osprey Quay area. </t>
  </si>
  <si>
    <t>Sturminster Newton</t>
  </si>
  <si>
    <t xml:space="preserve">Site servicing works to create serviced plots  for owner occupiers to build workspace and a high quality business park targeted at food production.  </t>
  </si>
  <si>
    <t xml:space="preserve">To deliver superfast broadband to Dorset Enterprise Zone, Bournemouth Airport and the Western Growth area. </t>
  </si>
  <si>
    <t xml:space="preserve">Construction of a pedestrian / cycle footbridge over a branch railway line allowing access from Lower Hamworthy to Hamworthy Park, together with a new road crossing and pedestrian improvements to Blandford Road in Hamworthy. </t>
  </si>
  <si>
    <t xml:space="preserve">TOTAL GPF FUNDING </t>
  </si>
  <si>
    <t>REPAYMENT TO DATE</t>
  </si>
  <si>
    <t>% REPAYMENT TO DATE</t>
  </si>
  <si>
    <t xml:space="preserve">To enable access to the commercially strategic site and to provide supporting infrastructure, particularly the maintenance of  roads within the site, off-site road improvements, operational services, drainage and landscaping and to deliver serviced plots at the Cobham Gate. </t>
  </si>
  <si>
    <t xml:space="preserve">This scheme is for the purchase and refurbishment of the former “Remploy” factory at Alder Hills, Poole, to develop a Business Development Hub and Social Enterprise Centre of Excellence along with the catering and café and conferencing services.  </t>
  </si>
  <si>
    <t>The loan is for the purchase, refurbishment and development of the former Sunseeker building at Mannings Heath Road, Poole. Bionanovate is then to locate its three businesses on the site, renting out any additional space to other businesses.</t>
  </si>
  <si>
    <t>West Dorset</t>
  </si>
  <si>
    <t>Un-lock the next phase of development in the Hamworthy regeneration area, Link the new developments in the Hamworthy regeneration area to the existing facilities/green space in Hamworthy Park, Facilitate and encourage active/sustainable travel</t>
  </si>
  <si>
    <t xml:space="preserve">8.4ha site development and plot preparation for sale  </t>
  </si>
  <si>
    <t>Refinancing completed</t>
  </si>
  <si>
    <t xml:space="preserve">The development of 11 affordable, low energy family homes at Gladstone Mews in Boscombe, including the added value of the inclusion of latest fire suppression systems, allotments and community orchard. </t>
  </si>
  <si>
    <t xml:space="preserve">Dorset </t>
  </si>
  <si>
    <t>Construction of a pedestrian / cycle footbridge</t>
  </si>
  <si>
    <t xml:space="preserve">This scheme is to facilitate refinancing to enable the development of a new building. </t>
  </si>
  <si>
    <t xml:space="preserve">The loan is for the purchase, refurbishment and development of the former Sunseeker building at Mannings Heath Road. Creation of 2,384 sqm floor space. </t>
  </si>
  <si>
    <t xml:space="preserve">1,300 sqm of refurbished co-working space and provision of co-working space together with catering and conferencing facilities, including a café. </t>
  </si>
  <si>
    <t xml:space="preserve">20 full-time jobs created </t>
  </si>
  <si>
    <t>Finn Morgan</t>
  </si>
  <si>
    <t>Identify Dorset-based scale-up businesses and develop a programme/workpackage of targeted support
Maintain a strong overview of relevant Government policy in relation to business support, including activity focused on scale-up businesses.</t>
  </si>
  <si>
    <t xml:space="preserve">Dorset Innovation Park Project Dashboard </t>
  </si>
  <si>
    <t>Eden Portland</t>
  </si>
  <si>
    <t>Weymouth College</t>
  </si>
  <si>
    <t>Dorset Council</t>
  </si>
  <si>
    <t>Bournemouth, Christchurch and Poole Council (BCP)</t>
  </si>
  <si>
    <t xml:space="preserve">Six transport schemes to improve access into and around the Port of Poole.  The investment will help drive local economic growth and bring an anticipated £500 million of leveraged private investment in to the area.   </t>
  </si>
  <si>
    <t>Businesses taking part in scale-up programme reporting increased confidence in growth potential</t>
  </si>
  <si>
    <t>Centre of Excellence for Motor Vehicle Technology is a transformational project aimed at future-proofing Weymouth College’s advanced Motor Vehicle workshop space and develop hybrid and fully electric vehicle facilities.</t>
  </si>
  <si>
    <t>Centre of Excellence for Motor Vehicle Technology</t>
  </si>
  <si>
    <t>Stewarts Agri-Tech Glasshouse</t>
  </si>
  <si>
    <t>D Stewart &amp; Son LTD</t>
  </si>
  <si>
    <t>Christchurch</t>
  </si>
  <si>
    <t>Agritech facility with automated features to enable increased turnover, job creation and more sustainable horticultural production.</t>
  </si>
  <si>
    <t>Increased length of operating season. Improved revenue and footfall, both in terms of length of operating season and also in terms of wet weather accessibility and activity.</t>
  </si>
  <si>
    <t>Dorset County</t>
  </si>
  <si>
    <t xml:space="preserve">European Structural Infrastructure Fund Project Dashboard </t>
  </si>
  <si>
    <t>Priority Axis</t>
  </si>
  <si>
    <t>ERDF</t>
  </si>
  <si>
    <t>Low Carbon Dorset</t>
  </si>
  <si>
    <t xml:space="preserve">TOTAL ESIF FUNDING </t>
  </si>
  <si>
    <t>The Programme provides free technical advice and financial support to local Business, Community and
Public Sector organisations to deliver carbon reduction projects in Dorset</t>
  </si>
  <si>
    <t>• Support over 100 businesses to reduce energy and utilise renewable energy technologies,
• Increase Dorset’s renewable energy capacity by at least 3 Mega Watts
• Reduce energy consumption in public sector buildings by over 2 Giga Watts hours/year
• Reduce Dorset’s carbon footprint by over 2,650 tonnes Carbon Dioxide /year
• Encourage development of at least 5 new low carbon products or applications</t>
  </si>
  <si>
    <t>• Free Workshops and Technical support to help organisations identifying, develop and deliver
successful low carbon projects, products or processes.
• A £2.15 Million Low Carbon Dorset Fund, to provide grants towards project implementation</t>
  </si>
  <si>
    <t>ESF</t>
  </si>
  <si>
    <t xml:space="preserve">CSW Group </t>
  </si>
  <si>
    <t>Twin</t>
  </si>
  <si>
    <t>Serco</t>
  </si>
  <si>
    <t>Groundwork</t>
  </si>
  <si>
    <t>Supporting over young people (15-24 years) not in employment, education or training (NEETS) to develop new skills and move towards apprenticeships or other training</t>
  </si>
  <si>
    <t xml:space="preserve">Supporting unemployed or economically inactive people (mainly 25 years upwards) to return to the labour market </t>
  </si>
  <si>
    <t xml:space="preserve">Providing skills support for the workforce in  small businesses </t>
  </si>
  <si>
    <t xml:space="preserve">Awarding over £1m in community grants of £5,000 to £20,000 for charities and small organisations to help those furthest from the labour market with advice, guidance or training. </t>
  </si>
  <si>
    <t xml:space="preserve">Skills for Young People </t>
  </si>
  <si>
    <t xml:space="preserve">Skills Support to the Unemployed </t>
  </si>
  <si>
    <t xml:space="preserve">Skills Support for the Workforce </t>
  </si>
  <si>
    <t xml:space="preserve">Dorset Community Training Grants </t>
  </si>
  <si>
    <t xml:space="preserve"> 572  learner assessments &amp; plans  57 progression paid employment 194 progression education 29 progression apprenticeship 29 progression traineeship</t>
  </si>
  <si>
    <t xml:space="preserve"> 297 learner assessments &amp; plans  89 progression paid employment 24 progression education 30 progression apprenticeship 6 progression traineeship</t>
  </si>
  <si>
    <t xml:space="preserve"> 236  learner assessments &amp; plans  12 progression paid employment 24 progression education 12 progression apprenticeship 47 progression within work 1 LEP agreed development plan (research project)</t>
  </si>
  <si>
    <t xml:space="preserve"> 893 learner assessments &amp; plans  152 progression paid employment 125 progression education </t>
  </si>
  <si>
    <t>AUB Innovation Studio</t>
  </si>
  <si>
    <t>WSx Enterprise</t>
  </si>
  <si>
    <t>Dorset Business Growth (Dorset Growth Hub)</t>
  </si>
  <si>
    <t>Technical Assistance</t>
  </si>
  <si>
    <t>Formation of a small technical assistance team to ensure publicity and promotion of ESIF opportunies is undertaken across Dorset LEP area and to advise and support under-represented sectors to apply to the programme</t>
  </si>
  <si>
    <t>Comprehensive business support package targets key sectors</t>
  </si>
  <si>
    <t>Agri-Tech Centre including high spec workshop and machinery facilities
- Fleet of tractors, including GPS tractor, plough, sprayer and variable rate drill</t>
  </si>
  <si>
    <t>FORECAST OUTCOMES BY 2025</t>
  </si>
  <si>
    <t>- Core Network, Hardware and Software
- 5G equipment
- Ducting and fibre</t>
  </si>
  <si>
    <t xml:space="preserve">Engineering &amp; Manufacturing Project </t>
  </si>
  <si>
    <t>Finance &amp; Business Services Project</t>
  </si>
  <si>
    <t>Upgrading Engineering &amp; Manufacturing training facilities.</t>
  </si>
  <si>
    <t xml:space="preserve">Upgrading of Financial &amp; Business Services building and training facilities </t>
  </si>
  <si>
    <t>- Upgrade training facilities to C rating (including cladding, replacement of windows, roof repairs).</t>
  </si>
  <si>
    <t>- Upgrade training facilities to C rating
- AutoCAD classrooms and 3D printing facilities
- investment in lathe and milling areas</t>
  </si>
  <si>
    <t>Improvement to Boundary Roundabout which includes reducing the size of the roundabout, increasing the footways to install off road cycle and footways</t>
  </si>
  <si>
    <t>- Help to enable the expansion of Bournemouth University and Arts University Bournemouth with a 27% increase in student numbers.
- Reduce road casualties by 50%.
- Improve journey time reliability.</t>
  </si>
  <si>
    <t>Gillingham Growth</t>
  </si>
  <si>
    <t>Engineering Centre of Excellence</t>
  </si>
  <si>
    <t>Bournemouth and Poole College</t>
  </si>
  <si>
    <t xml:space="preserve">Creation of a Regional Centre of Excellence for engineering and advanced manufacturing skills training, design and delivery. Creation of a Construction Hub for all construction trades at Bournemouth &amp; Poole College’s North Road campus. </t>
  </si>
  <si>
    <t xml:space="preserve">Investment in machinery and resources in BPC's Engineering &amp; Advanced Manufacturing area.
Refurbishment of an existing workshop building to accommodate all construction wet trades at BPC’s North Road campus in Poole  
</t>
  </si>
  <si>
    <t xml:space="preserve">-100 additional Apprenticeship starts
- 98 additional full time students
- Introduction of virtual welding to the curriculum for the 20/21 academic year
- Introduction of new adult re-skilling / upskilling / CPD opportunities beginning in 21/22 and generating at least £40k per annum by 2024/25
-Reduce costs from September 2020 by at least £30k per annum
</t>
  </si>
  <si>
    <t>LapSafe Learning Level 3</t>
  </si>
  <si>
    <t xml:space="preserve">Procurement and installation LapSafe installation by March 2020
Procurement of 20 Apple Laptops with Full Office and Adobe Software
</t>
  </si>
  <si>
    <t>Funding to increase digital literacy and creative skills outside and beyond the classroom amongst L3 AUB students through providing access to a bespoke set of specialist Mac laptops.</t>
  </si>
  <si>
    <t xml:space="preserve">c300 L3 students p/a will benefit and have access to the new system. Delivery of a high quality and nationally regarded Foundation in art and design one year programme. Development of a cohort of FE learners who have advanced digital skills. Increased digital literacy of AUB students. 
Maintain OfSTED ratings with regards to skills and progression
</t>
  </si>
  <si>
    <t xml:space="preserve">Bournemouth, Christchurch and Poole Council </t>
  </si>
  <si>
    <t>Innovation and Skills</t>
  </si>
  <si>
    <t>Digital Design</t>
  </si>
  <si>
    <t>Digital and Enterprise Innovation Hub</t>
  </si>
  <si>
    <t>Governance</t>
  </si>
  <si>
    <t xml:space="preserve">Dorset Council </t>
  </si>
  <si>
    <t>Its primary aim is to unlock additional investment for Dorset through growth of the EZ site (and concurrent business rates growth return).</t>
  </si>
  <si>
    <t>- 400 new jobs, with 700 created within 12 years</t>
  </si>
  <si>
    <t xml:space="preserve">Creation of a new state of the art incubation facility studio to support digital and creative industries in Dorset.  </t>
  </si>
  <si>
    <t xml:space="preserve">Institute for Medical Imaging and Visualisation will be a hub for Medical Imaging technology programme and research development, in partnership with education, clinical practice and commercial partners. </t>
  </si>
  <si>
    <t xml:space="preserve">5G and digital infrastructure in the Lansdowne area of Bournemouth. </t>
  </si>
  <si>
    <t xml:space="preserve"> Construction and Engineering Project </t>
  </si>
  <si>
    <t>Hengistbury Head</t>
  </si>
  <si>
    <t>Royal Bournemouth Hospital</t>
  </si>
  <si>
    <t>Histopathology Diagnostic Hub for Dorset</t>
  </si>
  <si>
    <t>Embedding a Histopathology Diagnostic Hub within the wider development of a Pathology Hub in Dorset.</t>
  </si>
  <si>
    <t>Establish a joint Learning Centre between KMC and Hengistbury Head (BCP Council)</t>
  </si>
  <si>
    <t>Centre of Excellence for Construction Skills</t>
  </si>
  <si>
    <t xml:space="preserve">Enhance College facilities to allow it to continue to deliver Construction apprenticeships that meet the new Apprenticeship standards. </t>
  </si>
  <si>
    <t xml:space="preserve">Minimum of 80 days support provided
Minimum of 250 businesses engaged in bid writing support activities per annum
Minimum of 10 grant funding applications, involving Dorset-based businesses, submitted to UK funders
80% satisfaction rate from users of the service
</t>
  </si>
  <si>
    <t>Alcium Software</t>
  </si>
  <si>
    <t xml:space="preserve">Firm-level data for medium and high-level intensity engagements recorded
Improved reporting across all delivery programmes </t>
  </si>
  <si>
    <t>All DLEP  engagement activity captured on CRM
Project management data across all delivery programmes captured</t>
  </si>
  <si>
    <t>Smart Place Investment Plan</t>
  </si>
  <si>
    <t>Bournemouth, Christchurch and Poole Council</t>
  </si>
  <si>
    <t xml:space="preserve">Enterprise Zone Strategic Investment Plan </t>
  </si>
  <si>
    <t>To  identify the projected returns from the Business Rate uplift and thus the potential for borrowing for reinvestment in the business park.</t>
  </si>
  <si>
    <t>Identify the uplift from existing developments. Compare this to original plan submitted to BEIS. Identify potential for future growth. Model potential for borrowings to speed up investment and growth.</t>
  </si>
  <si>
    <t>Contribute to realisation of strategic prosperity and economic growth benefits across Dorset, directly support the creation of new jobs at Dorset Enterprise Zone and Bournemouth Airport</t>
  </si>
  <si>
    <t xml:space="preserve">Boundary Roundabout </t>
  </si>
  <si>
    <t xml:space="preserve">Transport infrastructure improvements to support the housing and employment urban extension of Gillingham.
</t>
  </si>
  <si>
    <t>Junction improvements on:
- Shaftesbury Road/New Road
- Newbury-High Street/Le Neuborg Way
- SCOOT installation (Wyke Road, Station Road &amp; King Road)
- Sustainable transport improvements
- The Enmore Green Link Road design
- 1.079km of new cycle ways</t>
  </si>
  <si>
    <t>-MRI Scanner
- Direct metal laser sintering machine
- VR equipment 
- 3D/4D ultrasound equipment
- Medical grade 3D printers
-5000 sqm of floor space created
-0.8 HA unlocked land</t>
  </si>
  <si>
    <t>IT upgrade at the KMC college. IT infrastructure across the campus fully upgraded, providing suitable support for students and development of the estate, and prepared for 5G and Superfast capacity as part of Superfast Dorset rollout.</t>
  </si>
  <si>
    <t xml:space="preserve">Establishment of new Green Room facilities with 20 sqm floor space for the purpose of offering nature and environmental related activities and education - new accessible structure, including two clad shipping containers, connecting covered deck area, including IT equipment.  </t>
  </si>
  <si>
    <t>- Acquisition of the Holes Bay site by the public sector
- 16 HA of currently unused land unlocked, regenerated and developed for economic use</t>
  </si>
  <si>
    <t>- Create up to 10,000 jobs
- Release up to 60HA of employment land
- Generate up to £500m GVA
- Deliver 350 homes</t>
  </si>
  <si>
    <t>- 2,000 new homes
- 800 jobs
- 80 HA unlocked development land
- Generate up to £500m private leveraged investment</t>
  </si>
  <si>
    <t>- 370 new homes
- 9 HA employment land unlocked
-350 jobs</t>
  </si>
  <si>
    <t>- 10,000 sqm growing facility
- Agri-Tech features with improved automated materials handling and computer-controlled varied heating and shading zones.</t>
  </si>
  <si>
    <t>- Increased productivity and more sustainable horticultural production.
- Range of plants capable of being produced increased by a factor of 4x.
- 5 jobs created, 13 jobs safeguarded
- 13 jobs upskilled
- 20 work placements
- 11 volunteers
- 1 HA unlocked land</t>
  </si>
  <si>
    <t>Funding towards a project to be implemented with MOD at the Dorset Innovation Park - Enterprise Zone. The project will enable piloting new technologies, enabling small and medium sized companies (SMEs) to come together, collaborate, experiment and develop novel technology</t>
  </si>
  <si>
    <t>- The construction and establishment of the Dorset Battle Lab and Innovation Hub at the Dorset Innovation Park which will deliver the following outputs:
- 1,100 m2 of office space 
- 450 m2 of workshop space</t>
  </si>
  <si>
    <t>- 127 New jobs
- 11 New business established at the park with 57 new jobs 
- Demonstrate spin-out demand for an on-site Innovation Centre</t>
  </si>
  <si>
    <t>Aims to address skills gaps by providing 28 Graphic pen-to-screen tablets for use by students . Students will gain design skills and techniques that they will be able to utilise in the workplace to improve employability and productivity.</t>
  </si>
  <si>
    <t>Purchase and installation of 28 x Wacom Cintiq 16 Full HD Display – 15.6” graphic display tablets</t>
  </si>
  <si>
    <t>- 75m2 of improved learning space
- Upskill 256 students annually (BSc, HND Visual Effects, Level 2 and 3 Media)</t>
  </si>
  <si>
    <t>Create two Digital and Enterprise Innovation Hubs, one on each campus.  Hubs will provide a central focus to promote the development of employability and enterprise skills to ensure students are work-ready and enter industries as more productive employees.</t>
  </si>
  <si>
    <t>Create two Innovation Hubs to be located at the Poole and Bournemouth sites of Bournemouth and Poole College (116m2 hub at North Road site and 116m2 hub at Lansdowne site)</t>
  </si>
  <si>
    <t>- 232m2 of improved learning space
- Increased development of employability skills for over 4000 students and apprentices per annum</t>
  </si>
  <si>
    <t>Create a Dorset Smart Place Investment Plan. The strategy will be used to attract significant inward investment for Dorset of up to £1 billion in new digital connectivity and technologies.</t>
  </si>
  <si>
    <t>To produce a Smart Place Investment Plan that will attract significant inward investment of up to £1bn for the Dorset area to create a Smart Place, implementing associated digital connectivity and technologies.</t>
  </si>
  <si>
    <t>- 70 new/relocated businesses
- 400 new jobs
- 5000 retained jobs
- 5000 upskilled jobs
- 5000 volunteer positions
- 2000 new trainees/apprentices</t>
  </si>
  <si>
    <t>Refurbishment of an existing administrative space to create an Innovation Suite for specialist digital and clean digital fabrication equipment, combined with a flexible collaborative work and social space. This facility will be open to start-ups, SMEs, large businesses and students to support prototyping &amp; testing and collaboration on joint innovation projects.</t>
  </si>
  <si>
    <t xml:space="preserve">Purchase and use of specialist equipment which will enhance the technical capabilities of the region. Allowing Dorset businesses remote access to a suite of digital and physical fabrication equipment for upskilling staff and sustainable and cost-effective rapid prototyping. It will support the creation of high-level postgraduate courses aligned to the future skills needs of industry. </t>
  </si>
  <si>
    <t>- 4 direct jobs to be created by 2025.
- 2 apprentices to be trained by 2025.
- 5 businesses supported by 2025.</t>
  </si>
  <si>
    <t>-  12.3 FTEs to be created by 2025
-  3 apprentices to be trained by 2025.
- 140  volunteer positions to be created by 2025.
-  90,018  visitors by 2025.</t>
  </si>
  <si>
    <t>- 8.8 FTE jobs to be created by 2025.
- 204,300 visitors by 2025.</t>
  </si>
  <si>
    <t>- 64 jobs to be created by 2025.
- 13 businesses to be relocated/ created by 2025.
- 390 jobs safeguarded by 2025.</t>
  </si>
  <si>
    <t>University Centre &amp; Rural Business Development Hub</t>
  </si>
  <si>
    <t xml:space="preserve">Network Infrastructure </t>
  </si>
  <si>
    <t xml:space="preserve">Higher Education Centre </t>
  </si>
  <si>
    <t xml:space="preserve">Weymouth </t>
  </si>
  <si>
    <t>AECC University College</t>
  </si>
  <si>
    <t xml:space="preserve">Integrated Rehabilitation Centre </t>
  </si>
  <si>
    <t xml:space="preserve">Public Trade Office </t>
  </si>
  <si>
    <t>Poole Harbour Commissioners</t>
  </si>
  <si>
    <t xml:space="preserve"> Poole </t>
  </si>
  <si>
    <t xml:space="preserve">Dorset NHS Clinical Commissioning Group </t>
  </si>
  <si>
    <t>Dorset</t>
  </si>
  <si>
    <t>New anchor point for university education within rural Dorset within the rural business and agri-environment fields. The development would allow the delivery of both rural business support and growth potential alongside potential business incubation units focusing on agri-environment delivery.</t>
  </si>
  <si>
    <t>Construction of a Public Trade Office to enable efficient and effective processing of freight which would help to maintain the viability of commercial operations at the Port of Poole.</t>
  </si>
  <si>
    <t xml:space="preserve">Modern infrastructure which will improve the network bandwidth and throughput used by students, apprentices and staff to develop and teach the skills required in the workplaces, support the increasing use of digital resources, and support the online delivery of teaching and learning for both onsite and remote learners. </t>
  </si>
  <si>
    <t>Refurbishment of the University Centre at Weymouth College to directly address the Higher Education ‘cold spot’ in Dorset. This innovation would directly focus on the issues of poor social mobility specifically in South and West Dorset and contribute strongly to regeneration and the many poverty and low aspiration issues of coastal communities.</t>
  </si>
  <si>
    <t>This project builds on an existing Local Growth Fund project implemented in collaboration with RBCH NHS Foundation Trust. Around a third of adults in the UK have high blood pressure, although many will not realise it. The only way to find out if one's blood pressure is high is to have it checked. High blood pressure, or hypertension, rarely has noticeable symptoms. But if untreated, it increases risk of serious problems such as heart attacks and strokes. The long-term condition remote management of hypertension project would help to deliver a digital intervention and improvement to the hypertension pathway in Dorset.</t>
  </si>
  <si>
    <t>Establish an internationally recognised centre for research and treatment in rehabilitation, as well as offering innovative, research-informed education and training, and continuing professional development opportunities, to students and qualified practitioners.</t>
  </si>
  <si>
    <t>Remote Management of Hypertension</t>
  </si>
  <si>
    <t xml:space="preserve">- Re-construct an existing redundant Customs facility on the Port
- 480 m2 of commercial floor space created </t>
  </si>
  <si>
    <t>- 9 jobs created
- 115 jobs safeguarded
- Attract 5 new businesses (trades) into Dorset area
- £500,000 annual private leveraged investment 
- 3000 kg of CO2 emissions avoided
- 14 businesses/institutions assisted</t>
  </si>
  <si>
    <t xml:space="preserve">Getting Building Fund Project Dashboard </t>
  </si>
  <si>
    <t xml:space="preserve">TOTAL GETTING BUILDING FUNDING </t>
  </si>
  <si>
    <t xml:space="preserve">• All 9,900 students and over 600 staff will benefit from the Infrastructure project. 
• Support the online delivery of teaching and learning for onsite students 
• Further expand wireless connectivity for Bring Your Own Device (BYOD) to enable students and staff to use their own device in College 
</t>
  </si>
  <si>
    <t>• 4 Wireless LAN Controllers
• 2 Firewalls
• 4 Data centre switches
• 2 Site based core switches</t>
  </si>
  <si>
    <t xml:space="preserve">Complete refurbishment of 237sqm of the College’s Higher Education Centre which involves:
- Changing of the Centre’s internal architecture;
- Removal of internal walls;
- Creation of gallery space, IT space and mixed-use spaces;
- New furniture and IT equipment.
</t>
  </si>
  <si>
    <t xml:space="preserve">• 100 new HE students per annum from 2021/22
• 20 new HE apprenticeships per annum from 2021/22;
• 40 new upskilled/CPD students per annum from 2021/22;
• 10 jobs created per annum from 2021/22;
• 10 jobs safeguarded per annum from 2021/22
</t>
  </si>
  <si>
    <t>Remote Access to Resources</t>
  </si>
  <si>
    <t>Workstations</t>
  </si>
  <si>
    <t>• 6 High specification servers
• 3 Windows Server licenses
• 3 Windows Remote Desktop Service External Connector Licences</t>
  </si>
  <si>
    <t xml:space="preserve">• All 9,900 students and over 600 staff will benefit from the project
• Expanding the existing provision of remote workstations for staff from 150 to 300 concurrent connections.
• Providing virtual workstations for students and apprentices to allow for 300 concurrent connections.
• Enabling students, apprentices and staff to access an enhanced range of software.
</t>
  </si>
  <si>
    <t xml:space="preserve">The replacement of:
• 446 student and 61 staff PCs and laptops to complete BPC's migration to Windows 10.  
• 60 student PCs and laptops which are limited to 4 GB memory.  
• 80 high specification workstations including additional memory and graphics cards to support the HE CGI courses.  </t>
  </si>
  <si>
    <t xml:space="preserve">• Allow BPC to renew its Cyber Essentials certification, and to obtain the Cyber Essential Plus certification, through removal of the Windows 7 operating system by August 2021.  
• Each year, this project will benefit a subset of c. 1,800 16-18 students and c. 1,000 apprentices in their education and training.  A further c. 150 HE students, c. 500 Adult students, c. 1000 full cost students and a subset of 61 staff will benefit from equipment provided by this project.
</t>
  </si>
  <si>
    <t xml:space="preserve">Deliver a fibre spine deploying full fibre to extend rural digital connectivity, so Dorset's communities benefit from the rapid movement of businesses and public services on-line.  </t>
  </si>
  <si>
    <t>Smith and Williamson</t>
  </si>
  <si>
    <t>EU Transition - International Trade Support</t>
  </si>
  <si>
    <t xml:space="preserve">Dorset Chamber </t>
  </si>
  <si>
    <t xml:space="preserve">To provide additional resources aimed helping businesses leading up to and after the end of the EU transition period. </t>
  </si>
  <si>
    <t xml:space="preserve">Funding of Customs Declarations for businesses exporting and importing with the EU from 1st January 2021: 
o 100 export Customs Declarations with 10 commodity lines 
o 40 import Customs Declarations with 10 commodity lines </t>
  </si>
  <si>
    <t>To deliver enhanced digital connectivity (full fibre and wireless) across the Dorset Council spatial area, with a particular focus on rural areas where current connectivity is poor. It will increase the number of Council owned premises (e.g. schools, libraries, Council offices) as well as wider residential and commercial premises being able to access full fibre connectivity as well as improve publicly accessible wi-fi across the LA area</t>
  </si>
  <si>
    <t>Innovation Resources</t>
  </si>
  <si>
    <t xml:space="preserve">Innovation Suite </t>
  </si>
  <si>
    <t xml:space="preserve">New Green Classroom </t>
  </si>
  <si>
    <t>IT Infrastructure Upgrade</t>
  </si>
  <si>
    <t xml:space="preserve">University Hospitals Dorset NHS Trust </t>
  </si>
  <si>
    <t>Agri-tech Innovation Centre</t>
  </si>
  <si>
    <t>Draper Ventilation Limited (draperVENT)</t>
  </si>
  <si>
    <t xml:space="preserve"> The purchase of land and development of an agri-tech research and innovation centre at Dorset Innovation Park, an Enterprise Zone in Wool.</t>
  </si>
  <si>
    <t>Safeguard 18 jobs, create 20 new jobs and increase group-wide company turnover to over £20 million</t>
  </si>
  <si>
    <t>Renovation of an existing 470m2 building, and build 1250m2 research and innovation centre</t>
  </si>
  <si>
    <t xml:space="preserve">•New apprenticeships: 160 a year
• Full- and part-time students: 280 per year
• Create a Construction HNC/HND for up to 20 students a year.
</t>
  </si>
  <si>
    <t xml:space="preserve">• 1085 sqm extra capacity in fully remodelled and upgraded accommodation 
</t>
  </si>
  <si>
    <t xml:space="preserve">The project will further enhance the College's engineering curriculum, allow for the development of the new engineering apprenticeship standards, and offer new new machinery to enhance pneumatic and mechatronic curriculum. </t>
  </si>
  <si>
    <t>- 10 jobs, 10 business start ups, 30 permanent full time jobs, 30 retained jobs, 20 up-skilled jobs, 161 new apprentices/annum, and 5 new full time students/ annum.</t>
  </si>
  <si>
    <t>Develop and modernise 500m2 of workshop space, update and modernise engineering equipment, replace IT infrastructure and software for Engineering and Digital Media areas.
2 new fully fitted welding bays and welding equipment</t>
  </si>
  <si>
    <t>Reconstruction of A338, improvements to Blackwater Junction, Chapel Gate and Hurn Roundabout, widening between Blackwater-Cooper Dean, proposed new junction at Wessex Fields, improvements along A348/A3049 corridor.</t>
  </si>
  <si>
    <t>- 393 jobs
- 25 new apprenticeships
- 300 New homes
- 1.72 HA land unlocked
- 317 new/relocated business
- 120 New visitors</t>
  </si>
  <si>
    <t>- Infrastructure and urban realm improvements:
- Improving street scene
- Creation of public space along Holdenhurst Road
- Improved walking and cycling links to the main rail station</t>
  </si>
  <si>
    <t>Fibre Hub Connectivity in Rural Dorset</t>
  </si>
  <si>
    <t>Construction and fit out of Innovation Studio on AUB land
502.75sqm learning floor space created
Creation of Additive Manufacturing Hub for research, innovation and prototyping</t>
  </si>
  <si>
    <t xml:space="preserve">- Histopathology Diagnostic Hub for Dorset fully operational
- 500  m2 of floorspace of high quality histopathology laboratory, and associated support space 
High throughput digital slide scanner
</t>
  </si>
  <si>
    <t>- 15 Jobs created/safeguarded
- 45 Enterprises receiving non-financial support
- £1.3m GVA by FY 2025, £4.5m by FY 2027</t>
  </si>
  <si>
    <t>- 20 jobs created/safeguarded
- 70 New learners assisted (full qualification)
- 260 New courses created
- 11 New business start ups
- 50 Enterprises receiving non-financial support
- £2.76m GVA by FY 2025, £7.2m by FY 2027</t>
  </si>
  <si>
    <t>Dorset Clinical Trials Unit</t>
  </si>
  <si>
    <t>The new Dorset Clinical Trials Unit will provide a clinical trials service for industry and NHS trusts in Dorset and beyond to enable innovation in medical science. It could enable businesses to run trials locally and increase inward investment, job creation, and economic growth.</t>
  </si>
  <si>
    <t xml:space="preserve">• A new Clinical Trials Unit in Dorset, with the purchase of a governance management IT infrastructure to support every kind of trial including testing of drugs, medical devices and large, complex studies.
• Dedicated space at University Hospitals Dorset (Royal Bournemouth Hospital site) of 260m2 for the public to participate in trials to enable fast delivery of projects and dedicated meeting space for prospective clients. 
</t>
  </si>
  <si>
    <r>
      <t xml:space="preserve">Delivery of modal shift through the development of a detailed Travel Plan for Dorset Innovation Park, appointment of a Travel Plan Coordinator and company Travel Plan champions.  </t>
    </r>
    <r>
      <rPr>
        <sz val="11"/>
        <rFont val="Calibri"/>
        <family val="2"/>
        <scheme val="minor"/>
      </rPr>
      <t xml:space="preserve">Project delayed due to changes/lack of resourcing at Dorset Council. </t>
    </r>
  </si>
  <si>
    <t>N/A</t>
  </si>
  <si>
    <t>TBC</t>
  </si>
  <si>
    <t>Border Control Post</t>
  </si>
  <si>
    <t xml:space="preserve">Construction of offices and welfare facilities for 46 Port Staff (Stevedores, Foremen, Port Operations and Accounts) to replace existing facilities which will be demolished to enable construction of the main Border Control Post facility. </t>
  </si>
  <si>
    <t xml:space="preserve">800 businesses recorded and engaged 
150 businesses brokered into external business growth services 
150 businesses taking up external business growth services </t>
  </si>
  <si>
    <r>
      <rPr>
        <b/>
        <sz val="11"/>
        <color theme="1"/>
        <rFont val="Calibri"/>
        <family val="2"/>
        <scheme val="minor"/>
      </rPr>
      <t>Phase 1:</t>
    </r>
    <r>
      <rPr>
        <sz val="11"/>
        <color theme="1"/>
        <rFont val="Calibri"/>
        <family val="2"/>
        <scheme val="minor"/>
      </rPr>
      <t xml:space="preserve"> Purchase of key pieces of world leading equipment 
(Laser Speckle Contrast Imager, OSSIM Sim-K total knee replacement virtual reality simulator, Virtamed virtual reality arthroscopy simulator, Matek GRAIL (Gait real-time analysis interactive lab, Primus RS - BTE Systems)
- 247.6 m2 training/learning floor space created
</t>
    </r>
    <r>
      <rPr>
        <b/>
        <sz val="11"/>
        <color theme="1"/>
        <rFont val="Calibri"/>
        <family val="2"/>
        <scheme val="minor"/>
      </rPr>
      <t>Phase 2:</t>
    </r>
    <r>
      <rPr>
        <sz val="11"/>
        <color theme="1"/>
        <rFont val="Calibri"/>
        <family val="2"/>
        <scheme val="minor"/>
      </rPr>
      <t xml:space="preserve"> Purchase of additional equipment (Ultrasound scanner, IT software solution, 5 Wattbikes, Activity monitors &amp; shockwave equipment, Open surgery simulators for hip and knee surgery, Specialist robotic hip surgery simulator, Specialist robotic training portal simulator, 2 portable 3D imaging body scanners)
- Expansion of facilities 
- Development of digital training platform
30 static cycles and 5 Wattbikes</t>
    </r>
  </si>
  <si>
    <t>- £1.176m private leverage investment
- £1.6m public leverage investment 
- £76k third sector leveraged investment
- 83 jobs
- Train 100 surgeons &amp; health professionals per annum
- 170 clinical trials participants per annum
- 9 enterprises receiving non-financial support per annum
- 1 business created</t>
  </si>
  <si>
    <t xml:space="preserve">- 129 homes (830 homes by 2037)
- at least 10% of these to be affordable homes 
- 761 sqm of retail space over 15 years 
- 40 new jobs accommodated on the site 
- £5 million of land value uplift 
- £1 million of new residents’ additional annual spend per year in the local area
- £56 million of temporary GVA impact during the construction period (up to Q4 2024),  and more than £2.3 million of annual GVA impact thereafter
</t>
  </si>
  <si>
    <t xml:space="preserve">- 2 New Servers
- Additional Memory 
- Desktop Refresh (60 PCs)
- Switches upgrade from 100MB to 1GB (20 Switches)
- WIFI Access Points upgrade from 100MB to 1GB (68 WAPs)
- Replacement Server Room UPS (6 UPS)
- Campus UPS Refresh (10 per year)
- New Backup Server
</t>
  </si>
  <si>
    <t>- Refurbish an existing administrative space to create an Innovation Suite for specialist digital and clean digital fabrication equipment and a collaborative work/social space
- 288 m2  Learning floor space created
- Dedicated Mixed Reality Suite</t>
  </si>
  <si>
    <t>- 9 retained jobs
- 2 new jobs created
- 150 up-skilled jobs
- 35 volunteer positions
- 2 fellowship/mentorship
- £961,678 productivity value increase (GVA) 
- 5 private sector businesses engaged
- 300k private sector leverage
- 14.1 tonnes reduction in C02 emissions
- 5 strokes or heart attacks avoided</t>
  </si>
  <si>
    <r>
      <rPr>
        <b/>
        <sz val="11"/>
        <rFont val="Calibri"/>
        <family val="2"/>
        <scheme val="minor"/>
      </rPr>
      <t>By 2025/26:</t>
    </r>
    <r>
      <rPr>
        <sz val="11"/>
        <rFont val="Calibri"/>
        <family val="2"/>
        <scheme val="minor"/>
      </rPr>
      <t xml:space="preserve">
- 150 sqm of R&amp;D facilities floorspace
- 15 businesses/institutions assisted
- £4.6m GVA
- 16 FTE scientific and research jobs safeguarded
- 9.5 FTE new CTU jobs created
- 7 FTE new jobs created through RKE applications
- 28.75 FTE indirect jobs created</t>
    </r>
  </si>
  <si>
    <t>- £11m leverage of public assets to deliver WGC Strategy
- 30.7 HA land unlocked
- 1134 jobs created
- 1814 housing units completed</t>
  </si>
  <si>
    <t>- 230 full-time jobs created by 2025.
- £59m in leveraged funds
- 1,140,000 visitors by 2025.
- 40 apprentices to be created by 2025
- 9200 Sqm of Commercial Floorspace to be created by 2025.</t>
  </si>
  <si>
    <t xml:space="preserve">
-8.2 jobs
- 972 new learners/apprentices
- 8 new business start-ups
- £5.25 private leverage investment
- £10.5 public leverage investment
- £2m GVA from salaries to local economy</t>
  </si>
  <si>
    <t>Defence BattleLab</t>
  </si>
  <si>
    <t>This project has merged with Eden Portland</t>
  </si>
  <si>
    <t>Creation of a £5.2m flagship 875m2 build gateway to the Estate which will be the opening vista to a core learning and experiential estate in the heart of rural Dorset.</t>
  </si>
  <si>
    <t>- 442 apprentices/trainees to be trained by 2025
- 3,124 students to be  trained by 2025
- 83 new jobs to be created by 2025 (full-time and part-time)</t>
  </si>
  <si>
    <t>- 150 jobs created
-  150 retained jobs
-  100 up-skilled jobs
- 800 trainees/apprentices
- 25 new learners per annum
- 10 new businesses</t>
  </si>
  <si>
    <t>- 40 graduate start ups
- 44 business start ups
- 65 jobs
- 20 new learners assisted per annum
- 502.75 sqm floor space created
- 0.16 HA land unlocked
- £13.12m GVA from salaries to local economy</t>
  </si>
  <si>
    <t>- 908,664 visitors by 2025
- 26 jobs to be created by 2025
- 115 volunteer positions to be created by 2025
- 42 jobs safeguarded</t>
  </si>
  <si>
    <t xml:space="preserve">- 4 new jobs, 4 retained jobs and 220 up-skilled jobs
- 5% productivity value increase by FY20/21
- 1 business start-up and 1 business relocated to LEP region
- 2 new trainees/apprenticeships/work placements
- 12,500 visitors/tourists
- Attracting additional students: up to 82 over a 5-year period
- Increased speed of network
- Improved customer and student experience
</t>
  </si>
  <si>
    <t xml:space="preserve">- 1 new business start-ups
- 2 new jobs
- 2 retained jobs
- 2 volunteer positions
- 2 new trainees/apprenticeships/work placements
- 14,000 visitors/tourists 
- Delivery of 72 commercial sessions expected 
- Outdoor learning sessions delivered to 1,400 young people
- Delivery of KMC based group sessions – minimum of one per annum
</t>
  </si>
  <si>
    <t>- 120 safeguarded jobs on the Wessex Fields site, with high ratio of upskilled jobs
- 0.6 HA of land unlocked
- Delivering wider societal benefits from quicker access to diagnosis, and more personalised treatment, based upon having modern, cutting edge Pathology
- 90% improvement in cancer diagnostic turnaround times (histology)
- £4.4m GVA from salaries to local economy</t>
  </si>
  <si>
    <r>
      <t xml:space="preserve">- Creation of an accessible resource of specialist digital equipment that will enhance the technical capabilities of the region.
• </t>
    </r>
    <r>
      <rPr>
        <b/>
        <sz val="11"/>
        <color theme="1"/>
        <rFont val="Calibri"/>
        <family val="2"/>
        <scheme val="minor"/>
      </rPr>
      <t>Remote Access</t>
    </r>
    <r>
      <rPr>
        <sz val="11"/>
        <color theme="1"/>
        <rFont val="Calibri"/>
        <family val="2"/>
        <scheme val="minor"/>
      </rPr>
      <t xml:space="preserve"> – enabling external businesses to securely connect to specialist resources (Citrix Netscaler 5 x licence, Virtual Server, Donor Workstation x 5, cameras x 3)
• </t>
    </r>
    <r>
      <rPr>
        <b/>
        <sz val="11"/>
        <color theme="1"/>
        <rFont val="Calibri"/>
        <family val="2"/>
        <scheme val="minor"/>
      </rPr>
      <t>Large object scanner</t>
    </r>
    <r>
      <rPr>
        <sz val="11"/>
        <color theme="1"/>
        <rFont val="Calibri"/>
        <family val="2"/>
        <scheme val="minor"/>
      </rPr>
      <t xml:space="preserve"> – a precision 360-degree scanner capable of building a detailed avatar of any object. It can be used for prototyping and production of many products (M&amp;E, Installation, Data)
•</t>
    </r>
    <r>
      <rPr>
        <b/>
        <sz val="11"/>
        <color theme="1"/>
        <rFont val="Calibri"/>
        <family val="2"/>
        <scheme val="minor"/>
      </rPr>
      <t xml:space="preserve"> Digital loom for technical fabrics</t>
    </r>
    <r>
      <rPr>
        <sz val="11"/>
        <color theme="1"/>
        <rFont val="Calibri"/>
        <family val="2"/>
        <scheme val="minor"/>
      </rPr>
      <t xml:space="preserve"> – allowing rapid-prototyping and product development 
• </t>
    </r>
    <r>
      <rPr>
        <b/>
        <sz val="11"/>
        <color theme="1"/>
        <rFont val="Calibri"/>
        <family val="2"/>
        <scheme val="minor"/>
      </rPr>
      <t>Waterjet cutter</t>
    </r>
    <r>
      <rPr>
        <sz val="11"/>
        <color theme="1"/>
        <rFont val="Calibri"/>
        <family val="2"/>
        <scheme val="minor"/>
      </rPr>
      <t xml:space="preserve"> – allowing precision cutting an engraving of almost any material 
- Creation of accessible Virtual Reality Development kit
- Creation of accessible Internet of Things Development and Testing kit
</t>
    </r>
  </si>
  <si>
    <t>- 81 direct jobs to be created by 2025.
-  401 apprentices to be trained by 2025.
- 6,679 students to be trained by 2025.</t>
  </si>
  <si>
    <t>To delivery the national Peer Networks Programme across Dorset</t>
  </si>
  <si>
    <t xml:space="preserve">4,400 m² of new employment floor space </t>
  </si>
  <si>
    <t>45 full-time jobs created</t>
  </si>
  <si>
    <t xml:space="preserve">50 jobs created. including some apprenticeship positions. Expansion of the business and increased turnover. </t>
  </si>
  <si>
    <t>45 full-time jobs created
1 business created</t>
  </si>
  <si>
    <t>37,0161 sqm of floor space
150 new jobs created
1 business supported</t>
  </si>
  <si>
    <t xml:space="preserve">Ongoing </t>
  </si>
  <si>
    <t>Dorset LEP EZ Committee maintains a focus as an ‘investment committee’ with oversight of the Dorset LEP Enterprise Zone Programme.</t>
  </si>
  <si>
    <t>Enterprise Zone (EZ) Strategic Committee</t>
  </si>
  <si>
    <t xml:space="preserve">The Dorset LEP EZ Committee is concerned with overall management of the EZ Programme. It has 3 main decision-making functions:
• Granting business rate relief on an individual company basis.
• Supporting wider investment packages for the site – to unlock growth and realise best return.
• Management of the EZ business rate growth investment fund over the medium to long term.
</t>
  </si>
  <si>
    <t>Dorset Council/Dorset LEP</t>
  </si>
  <si>
    <t>Strategy</t>
  </si>
  <si>
    <t>Transport improvements to:
- A349 Gravel Hill &amp; Dunyeats Roundabout
- Darby's Corner
- Poole Bridge
- Townside Access
- Hatch Pond (additional)
- Broastone Way/ Cabot Lane (additional)
- 5.15km of resurfaced road
- 5km of new cycle ways</t>
  </si>
  <si>
    <t>-Develop and modernise 500msq of current workshop training floor space 
-Replacing the current vehicle fleet with hybrid and fully electric vehicles
-3 new technology vehicles (2 Hybrid and 1 fully electric)
-12 second hand petrol and diesel vehicles
-Two 2-post ramps with the existing ramps relocated to maximise available delivery space. 
-4-post MOT Ramp with a new MOT standard headlight beam setter installed alongside 
-Replacement tooling ,shelving and work-desks 
-Dedicated hybrid section
-CPD MOT on-line training package training programme.</t>
  </si>
  <si>
    <t>- 120 direct jobs to be created by 2025.
- 2455 apprentices to be trained by 2025.
- 1494  students to be trained by 2025.</t>
  </si>
  <si>
    <t>- £2.36m increase turnover
- 9 jobs created
- 1750m2 land unlocked
- 210 new learners
- 75 businesses supported
- 5 knowledge exchange projects
- 1 IP generation</t>
  </si>
  <si>
    <t xml:space="preserve">Animal Park </t>
  </si>
  <si>
    <t xml:space="preserve">26 full-time jobs created, provision of business support, office rental, co-working space, catering and training facilities </t>
  </si>
  <si>
    <t>Enhancing capacity of Dorset Gateway to provide international trade support
Businesses prepared for EU transition
Businesses connected to opportunities for international trade</t>
  </si>
  <si>
    <t>Peer Networks 2.0.</t>
  </si>
  <si>
    <t>Back to Business Project</t>
  </si>
  <si>
    <t>To delivere a project funded by BCP Council's Bounce Back Challenge Fund to provde tailored support to BCP registered businesses.</t>
  </si>
  <si>
    <t xml:space="preserve">Up to 100 businesses engaging in a business diagnostic
up to 50 businesses attending business imprevement workshops
Up to 20 businesses receiving funded support </t>
  </si>
  <si>
    <t>Increased business resilience 
Adoption of technology in businesses leading to increased productivity</t>
  </si>
  <si>
    <t>Dorset Smart Place Pilot</t>
  </si>
  <si>
    <t xml:space="preserve">The project expands the provision for students and staff to access virtual workstations and applications to support distance learning and online delivery. </t>
  </si>
  <si>
    <t>Literary and Scientific Institute (LSI)</t>
  </si>
  <si>
    <t xml:space="preserve">Construction of the Animal Park completed, launch on 18 October 2019. </t>
  </si>
  <si>
    <t>Outdoor Adventure Centre</t>
  </si>
  <si>
    <t>Build of an Outdoor Adventure Centre and improvement works to the College Estate. The project has introduced a new outdoor education centre, refurbished the commercial kitchen and improved estate road infrastructure.</t>
  </si>
  <si>
    <t>The project has refreshed 647 PCs and laptops used by a wide range of FE and HE students, Apprentices, Adults and Staff ensuring they have suitable resources to compliment digital learning.</t>
  </si>
  <si>
    <t>300 sqm of learning floor space
Kitchen refurbishment
Repair of Estates Roads at the College</t>
  </si>
  <si>
    <t xml:space="preserve">3 new business start ups 
2 permanent, paid full time equivalent jobs  
1 volunteer positions
5 new trainees/ apprentices/ work placements
+ 1750 No. of visitors/tourists 
</t>
  </si>
  <si>
    <t xml:space="preserve">3 x part-time roles created. 2 x full-time jobs and 1 x part-time job safeguarded. 
200sqm commercial floorspace.
</t>
  </si>
  <si>
    <t>-  Construction of an Integrated Rehabilitation Centre (IRC) on the University’s campus at Boscombe
- 234 sqm of space rationalisation 
- 900 sqm of new build learning/training space created
- 209 sqm of refurbished learning/training space created</t>
  </si>
  <si>
    <t>All Dorset-based scale-up businesses identified and contacted 
Pilot programme established
5 scale-up businesses engaged in  programme offering targeted one-to-one support</t>
  </si>
  <si>
    <t>Dorset Careers Hub</t>
  </si>
  <si>
    <t>Careers &amp; Enterprise Company
 BCP &amp; DC</t>
  </si>
  <si>
    <t>Dorset LEP is funded by The Careers and Enterprise Company (CEC) to resource Dorset Careers Hub supporting school performance against the Gatsby Benchmarks. From Sep 2021 the Hub works with all 76 schools providing career education support for those in Y8 and above.</t>
  </si>
  <si>
    <t>All schools to have an Enterprise Advisor
Work experience opportunity  
Careers and Apprenticeship Show
DCH Schools to meet 5 Gatesby Bench Marks 
70% stakeholder satisfaction</t>
  </si>
  <si>
    <t>Deliver excellent careers support to young people in Dorset
Full inclusion of SEND and AP schools ensuring equality for all young people
Business awareness for young people supporting Local Skills for local jobs</t>
  </si>
  <si>
    <t xml:space="preserve">Skills Advisory Panel </t>
  </si>
  <si>
    <t>Department for Education</t>
  </si>
  <si>
    <t xml:space="preserve"> Annually bid for &amp; awarded funding since 01/09/2019
Current funding from 01/09/2021</t>
  </si>
  <si>
    <t xml:space="preserve"> Annually awarded funding since 01/04/2019
Current funding from 01/04/2021</t>
  </si>
  <si>
    <t>TOTAL EXTERNAL FUNDING</t>
  </si>
  <si>
    <t xml:space="preserve">Local Skills Report
Bi-monthly Labour Market Information
Dorset Skills Action Plan
Secretariat for SAPB
Secretariat for Dorset Skills Commission
</t>
  </si>
  <si>
    <t>Support continuous skills delivery improvements
Support business with skilled local labour force</t>
  </si>
  <si>
    <t xml:space="preserve">Dorset LEP Skills Project Dashboard </t>
  </si>
  <si>
    <t>Funding supports the counties Skills Advisory Panel &amp; Board, Labour Market Information and publication of the Local Skills Report and action plans.</t>
  </si>
  <si>
    <t>- 15 New jobs created 
- 17 Construction jobs
- £1,390,000 increase in turnover
- 75 new learners assisted
- Increase patient sessions by 30,255 
- 3 new clinical services offered
- 10 businesses/institutions assisted
- 2 new retrofits delivered</t>
  </si>
  <si>
    <t xml:space="preserve">High levels of customer satisfaction
200 businesses completing the programme </t>
  </si>
  <si>
    <t>220 Businesses  recruited to the programme across 20 cohorts</t>
  </si>
  <si>
    <t xml:space="preserve"> REPORT DATE</t>
  </si>
  <si>
    <t xml:space="preserve"> Increase in office and production space on the Innovation Park. Increase in jobs. Increase in value of the real estate. Continuing discussion through the EZ Committee regarding the future of EZ and development at the Innovation Park, following the completion of the MoD BattleLab (Nov 2021) - Phase 1. Phase 2 to complete Feb 2022.</t>
  </si>
  <si>
    <t>Pure fibre gigabit (1,000Mbps) connectivity across the Enterprise Zone, and Aviation Park, Bournemouth Airport, 91% coverage to the priority premises, Total superfast coverage across Bmth, Dorset and Poole to increase to 98%,  3,583 premises to have access to at least superfast (30Mbps+) speed, majority of those with access to gigabit speeds</t>
  </si>
  <si>
    <t xml:space="preserve">  
- Deliver full fibre connectivity to 61  hub sites in order of priority including schools, and council sites (including libraries) which need improved connectivity. 
- Provide access to full fibre connectivity through demand-led subsidy to 14,106 premises
- 2% reduction in the number of premises reported by Ofcom with sub-superfast speeds
- 122 New jobs created
- 488 New business/institutions assisted
</t>
  </si>
  <si>
    <t xml:space="preserve"> 800 m2 of commercial floor space created by replacing essential port office and welfare facility buildings (phase 2) which are displaced by phase 1 of the scheme (not funded through Getting Building Fund), which will re-construct an existing redundant Border Inspection Post at the Port of Poole. 216 solar panels have been installed on the Border Control Post building. </t>
  </si>
  <si>
    <t xml:space="preserve">• 46 jobs safeguarded
• £1,825,164 match funding by 21 March 2022
• 28,000 kg Co2 emissions avoided per annum
</t>
  </si>
  <si>
    <t>Holme Mineral Processing Ltd.</t>
  </si>
  <si>
    <t>South Dorset</t>
  </si>
  <si>
    <t>Stokeford Renewable Grid Connection</t>
  </si>
  <si>
    <t>Installation of a renewable energy grid connection and cable infrastructure works between East Stoke and Wareham - the first of its kind in the Dorset and rare in the UK.</t>
  </si>
  <si>
    <t>1 x high voltage (33kV/30MW) grid connection to allow renewable energy to be exported to the grid by 2022
Construction, and export, of renewable electricity sources:
Solar farm = 18MW x 25 years x 13% CF x 8760 hrs p.a. measured through metering
Wind farm = 9.2MW x 22 years x 27% CF x 8760 hrs p.a. measured through metering.</t>
  </si>
  <si>
    <t>Creation of two jobs (FY 2022/23)
Two joint ventures created</t>
  </si>
  <si>
    <t>Dorset Green H2</t>
  </si>
  <si>
    <t>Canford Renewable Energy Ltd</t>
  </si>
  <si>
    <t>Installation of a 5-Megawatt (MW) ground-mounted array of solar panels to supplement electricity produced from the site’s existing landfill gas to power the hydrogen facility.
Purchase and installation of a 0.87MW electrolyser which will produce up to 120,000kg of green hydrogen fuel each year to be compressed, stored, and sold for local and regional use as a carbon free fuel.</t>
  </si>
  <si>
    <t>12 permanent safeguarded jobs
4 businesses supported
120,150 sqm commercial/industrial space constructed
Up to 120,000 kgs annualised green hydrogen production from October 2023, onwards
 3,500 tonnes reduction in greenhouse gas emissions per annum from 2023/24 (from solar pv).</t>
  </si>
  <si>
    <t>East Dorset</t>
  </si>
  <si>
    <t>Installation of a circa 5MW solar power generation plant on top of the capped former landfill site on the Canford Resource Park. The proposed solar plant will generate clean electricity and, through a 0.87MW electrolyser connected to the solar panels, will generate green hydrogen.</t>
  </si>
  <si>
    <t>Green Energy</t>
  </si>
  <si>
    <t>Design Innovation Support</t>
  </si>
  <si>
    <t xml:space="preserve">To deliver a new, exclusive, consultant and specialist-led innovation and design funding for emerging Dorset businesses. </t>
  </si>
  <si>
    <t>Between 5 and 10 Dotset businesses/enterprises supported
Up to 100 hours of specialist support provided to businesses
At least three case studies</t>
  </si>
  <si>
    <t>High levels of customer satisfaction
Between 5 and 10 businesses helped to advance the development of their product or service
Increased Technology Readiness Levels amongst participating businesses</t>
  </si>
  <si>
    <t>Achieved</t>
  </si>
  <si>
    <t>- Innovative self-management solution and clinically approved approach for patients at risk of hypertension in Dorset to improve their health
- £332,296 in-kind match funding contribution of revenue costs
- Blood pressure cuffs offered to cohort of 5,214 patients
- 200 blood pressure cuffs deployed to patients
- Training and educating 200 patients on the use of blood pressure cuffs and process for escalation 
- 5,214 patient cohort of non-clinical health coaching in Dorset
- 3x webinar and 1x symposium with Dorset MedTech and Digital businesses for knowledge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</si>
</sst>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_(* \(#,##0.00\);_(* &quot;-&quot;??_);_(@_)"/>
    <numFmt numFmtId="166" formatCode="&quot;£&quot;#,##0.00"/>
    <numFmt numFmtId="167" formatCode="&quot;£&quot;#,##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11"/>
      <color indexed="8"/>
      <name val="Calibri"/>
      <family val="2"/>
    </font>
    <font>
      <sz val="11"/>
      <color indexed="9"/>
      <name val="Calibri"/>
      <family val="2"/>
    </font>
    <font>
      <sz val="8"/>
      <name val="Tahoma"/>
      <family val="2"/>
    </font>
    <font>
      <sz val="11"/>
      <color indexed="20"/>
      <name val="Calibri"/>
      <family val="2"/>
    </font>
    <font>
      <sz val="8"/>
      <name val="Verdana"/>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8"/>
      <color indexed="9"/>
      <name val="Tahoma"/>
      <family val="2"/>
    </font>
    <font>
      <b/>
      <sz val="8"/>
      <color indexed="8"/>
      <name val="Tahoma"/>
      <family val="2"/>
    </font>
    <font>
      <b/>
      <u/>
      <sz val="8"/>
      <color indexed="8"/>
      <name val="Tahom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8"/>
      <color indexed="23"/>
      <name val="Verdana"/>
      <family val="2"/>
    </font>
    <font>
      <b/>
      <sz val="11"/>
      <color indexed="63"/>
      <name val="Calibri"/>
      <family val="2"/>
    </font>
    <font>
      <sz val="16"/>
      <color indexed="9"/>
      <name val="Tahoma"/>
      <family val="2"/>
    </font>
    <font>
      <b/>
      <sz val="8"/>
      <color indexed="63"/>
      <name val="Verdana"/>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b/>
      <sz val="20"/>
      <color theme="1"/>
      <name val="Calibri"/>
      <family val="2"/>
      <scheme val="minor"/>
    </font>
    <font>
      <sz val="11"/>
      <name val="Calibri"/>
      <family val="2"/>
      <scheme val="minor"/>
    </font>
    <font>
      <sz val="26"/>
      <color theme="1"/>
      <name val="Calibri"/>
      <family val="2"/>
      <scheme val="minor"/>
    </font>
    <font>
      <b/>
      <sz val="26"/>
      <color theme="1"/>
      <name val="Calibri"/>
      <family val="2"/>
      <scheme val="minor"/>
    </font>
    <font>
      <b/>
      <sz val="11"/>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style="thin">
        <color theme="0" tint="-0.499984740745262"/>
      </right>
      <top/>
      <bottom style="thin">
        <color theme="0" tint="-0.499984740745262"/>
      </bottom>
      <diagonal/>
    </border>
    <border>
      <left/>
      <right style="thin">
        <color indexed="64"/>
      </right>
      <top style="thin">
        <color indexed="64"/>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diagonal/>
    </border>
    <border>
      <left/>
      <right/>
      <top/>
      <bottom style="thin">
        <color theme="0" tint="-0.499984740745262"/>
      </bottom>
      <diagonal/>
    </border>
    <border>
      <left/>
      <right/>
      <top/>
      <bottom style="thin">
        <color indexed="64"/>
      </bottom>
      <diagonal/>
    </border>
    <border>
      <left/>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style="thin">
        <color indexed="64"/>
      </bottom>
      <diagonal/>
    </border>
    <border>
      <left style="thin">
        <color theme="0" tint="-0.499984740745262"/>
      </left>
      <right style="thin">
        <color indexed="64"/>
      </right>
      <top style="thin">
        <color theme="0" tint="-0.499984740745262"/>
      </top>
      <bottom/>
      <diagonal/>
    </border>
  </borders>
  <cellStyleXfs count="32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37" fontId="24" fillId="53" borderId="13" applyBorder="0" applyProtection="0">
      <alignment vertical="center"/>
    </xf>
    <xf numFmtId="0" fontId="7" fillId="3" borderId="0" applyNumberFormat="0" applyBorder="0" applyAlignment="0" applyProtection="0"/>
    <xf numFmtId="0" fontId="25" fillId="36" borderId="0" applyNumberFormat="0" applyBorder="0" applyAlignment="0" applyProtection="0"/>
    <xf numFmtId="0" fontId="26" fillId="54" borderId="0" applyBorder="0">
      <alignment horizontal="left" vertical="center" indent="1"/>
    </xf>
    <xf numFmtId="0" fontId="11" fillId="6" borderId="4" applyNumberFormat="0" applyAlignment="0" applyProtection="0"/>
    <xf numFmtId="0" fontId="27" fillId="55" borderId="14" applyNumberFormat="0" applyAlignment="0" applyProtection="0"/>
    <xf numFmtId="0" fontId="13" fillId="7" borderId="7" applyNumberFormat="0" applyAlignment="0" applyProtection="0"/>
    <xf numFmtId="0" fontId="28" fillId="56" borderId="15"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2"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2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6" fillId="2" borderId="0" applyNumberFormat="0" applyBorder="0" applyAlignment="0" applyProtection="0"/>
    <xf numFmtId="0" fontId="31" fillId="37" borderId="0" applyNumberFormat="0" applyBorder="0" applyAlignment="0" applyProtection="0"/>
    <xf numFmtId="37" fontId="32" fillId="57" borderId="16" applyBorder="0">
      <alignment horizontal="left" vertical="center" indent="1"/>
    </xf>
    <xf numFmtId="37" fontId="33" fillId="0" borderId="17">
      <alignment vertical="center"/>
    </xf>
    <xf numFmtId="0" fontId="33" fillId="58" borderId="18" applyNumberFormat="0">
      <alignment horizontal="left" vertical="top" indent="1"/>
    </xf>
    <xf numFmtId="0" fontId="33" fillId="53" borderId="0" applyBorder="0">
      <alignment horizontal="left" vertical="center" indent="1"/>
    </xf>
    <xf numFmtId="0" fontId="33" fillId="0" borderId="18" applyNumberFormat="0" applyFill="0">
      <alignment horizontal="centerContinuous" vertical="top"/>
    </xf>
    <xf numFmtId="0" fontId="34" fillId="53" borderId="19" applyNumberFormat="0" applyBorder="0">
      <alignment horizontal="left" vertical="center" indent="1"/>
    </xf>
    <xf numFmtId="0" fontId="3" fillId="0" borderId="1" applyNumberFormat="0" applyFill="0" applyAlignment="0" applyProtection="0"/>
    <xf numFmtId="0" fontId="35" fillId="0" borderId="20" applyNumberFormat="0" applyFill="0" applyAlignment="0" applyProtection="0"/>
    <xf numFmtId="0" fontId="4" fillId="0" borderId="2" applyNumberFormat="0" applyFill="0" applyAlignment="0" applyProtection="0"/>
    <xf numFmtId="0" fontId="36" fillId="0" borderId="21" applyNumberFormat="0" applyFill="0" applyAlignment="0" applyProtection="0"/>
    <xf numFmtId="0" fontId="5" fillId="0" borderId="3" applyNumberFormat="0" applyFill="0" applyAlignment="0" applyProtection="0"/>
    <xf numFmtId="0" fontId="37" fillId="0" borderId="22"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9" fillId="5" borderId="4" applyNumberFormat="0" applyAlignment="0" applyProtection="0"/>
    <xf numFmtId="0" fontId="38" fillId="40" borderId="14" applyNumberFormat="0" applyAlignment="0" applyProtection="0"/>
    <xf numFmtId="0" fontId="12" fillId="0" borderId="6" applyNumberFormat="0" applyFill="0" applyAlignment="0" applyProtection="0"/>
    <xf numFmtId="0" fontId="39" fillId="0" borderId="23" applyNumberFormat="0" applyFill="0" applyAlignment="0" applyProtection="0"/>
    <xf numFmtId="0" fontId="8" fillId="4" borderId="0" applyNumberFormat="0" applyBorder="0" applyAlignment="0" applyProtection="0"/>
    <xf numFmtId="0" fontId="40" fillId="59" borderId="0" applyNumberFormat="0" applyBorder="0" applyAlignment="0" applyProtection="0"/>
    <xf numFmtId="0" fontId="41" fillId="60" borderId="0">
      <alignment horizontal="left" indent="1"/>
    </xf>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2" fillId="0" borderId="0"/>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4" fontId="24" fillId="53" borderId="24" applyBorder="0">
      <alignment horizontal="left" vertical="center" indent="2"/>
    </xf>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61" borderId="2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42" fillId="55" borderId="26"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54" borderId="0">
      <alignment horizontal="left" indent="1"/>
    </xf>
    <xf numFmtId="0" fontId="44" fillId="54" borderId="0" applyBorder="0">
      <alignment horizontal="left" vertical="center" indent="1"/>
    </xf>
    <xf numFmtId="0" fontId="2" fillId="0" borderId="0" applyNumberFormat="0" applyFill="0" applyBorder="0" applyAlignment="0" applyProtection="0"/>
    <xf numFmtId="0" fontId="45" fillId="0" borderId="0" applyNumberFormat="0" applyFill="0" applyBorder="0" applyAlignment="0" applyProtection="0"/>
    <xf numFmtId="0" fontId="16" fillId="0" borderId="9" applyNumberFormat="0" applyFill="0" applyAlignment="0" applyProtection="0"/>
    <xf numFmtId="0" fontId="46" fillId="0" borderId="27"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cellStyleXfs>
  <cellXfs count="169">
    <xf numFmtId="0" fontId="0" fillId="0" borderId="0" xfId="0"/>
    <xf numFmtId="0" fontId="16" fillId="0" borderId="11" xfId="0" applyFont="1" applyFill="1" applyBorder="1" applyAlignment="1">
      <alignment horizontal="center" vertical="center" textRotation="90" wrapText="1"/>
    </xf>
    <xf numFmtId="9" fontId="20" fillId="0" borderId="11" xfId="2" applyFont="1" applyFill="1" applyBorder="1" applyAlignment="1">
      <alignment horizontal="center" vertical="center"/>
    </xf>
    <xf numFmtId="9" fontId="0" fillId="0" borderId="10" xfId="0" applyNumberFormat="1" applyFont="1" applyBorder="1" applyAlignment="1">
      <alignment horizontal="center" vertical="center" wrapText="1"/>
    </xf>
    <xf numFmtId="9" fontId="0" fillId="0" borderId="11" xfId="2" applyFont="1" applyFill="1" applyBorder="1" applyAlignment="1">
      <alignment horizontal="center" vertical="center"/>
    </xf>
    <xf numFmtId="164" fontId="0" fillId="0" borderId="10" xfId="1" applyNumberFormat="1" applyFont="1" applyBorder="1" applyAlignment="1">
      <alignment horizontal="center" vertical="center" wrapText="1"/>
    </xf>
    <xf numFmtId="9" fontId="0" fillId="0" borderId="10" xfId="0" applyNumberFormat="1" applyFont="1" applyFill="1" applyBorder="1" applyAlignment="1">
      <alignment horizontal="center" vertical="center" wrapText="1"/>
    </xf>
    <xf numFmtId="9" fontId="20" fillId="0" borderId="0" xfId="2" applyFont="1" applyFill="1" applyBorder="1" applyAlignment="1">
      <alignment horizontal="center" vertical="center"/>
    </xf>
    <xf numFmtId="9" fontId="0" fillId="0" borderId="12" xfId="0" applyNumberFormat="1" applyFont="1" applyFill="1" applyBorder="1" applyAlignment="1">
      <alignment horizontal="center" vertical="center" wrapText="1"/>
    </xf>
    <xf numFmtId="9" fontId="0" fillId="0" borderId="0" xfId="2" applyFont="1" applyFill="1" applyBorder="1" applyAlignment="1">
      <alignment horizontal="center" vertical="center"/>
    </xf>
    <xf numFmtId="164" fontId="0" fillId="0" borderId="12" xfId="1" applyNumberFormat="1" applyFont="1" applyFill="1" applyBorder="1" applyAlignment="1">
      <alignment horizontal="center" vertical="center" wrapText="1"/>
    </xf>
    <xf numFmtId="9" fontId="0" fillId="0" borderId="12" xfId="2" applyFont="1" applyFill="1" applyBorder="1" applyAlignment="1">
      <alignment horizontal="center" vertical="center"/>
    </xf>
    <xf numFmtId="49" fontId="0" fillId="0" borderId="12" xfId="2" applyNumberFormat="1" applyFont="1" applyFill="1" applyBorder="1" applyAlignment="1">
      <alignment horizontal="center" vertical="center"/>
    </xf>
    <xf numFmtId="0" fontId="0" fillId="0" borderId="12" xfId="0" applyFont="1" applyFill="1" applyBorder="1" applyAlignment="1">
      <alignment horizontal="center" vertical="center" wrapText="1"/>
    </xf>
    <xf numFmtId="49" fontId="0" fillId="0" borderId="10" xfId="2" applyNumberFormat="1" applyFont="1" applyFill="1" applyBorder="1" applyAlignment="1">
      <alignment horizontal="center" vertical="center" wrapText="1"/>
    </xf>
    <xf numFmtId="9" fontId="0" fillId="34" borderId="10" xfId="2" applyNumberFormat="1" applyFont="1" applyFill="1" applyBorder="1" applyAlignment="1">
      <alignment horizontal="center" vertical="center"/>
    </xf>
    <xf numFmtId="166" fontId="0" fillId="0" borderId="12" xfId="1" applyNumberFormat="1" applyFont="1" applyFill="1" applyBorder="1" applyAlignment="1">
      <alignment horizontal="center" vertical="center"/>
    </xf>
    <xf numFmtId="167" fontId="0" fillId="0" borderId="10" xfId="1" applyNumberFormat="1" applyFont="1" applyFill="1" applyBorder="1" applyAlignment="1">
      <alignment horizontal="center" vertical="center"/>
    </xf>
    <xf numFmtId="9" fontId="0" fillId="0" borderId="10" xfId="2" applyFont="1" applyFill="1" applyBorder="1" applyAlignment="1">
      <alignment horizontal="center" vertical="center" wrapText="1"/>
    </xf>
    <xf numFmtId="0" fontId="16" fillId="0" borderId="28" xfId="0" applyFont="1" applyBorder="1" applyAlignment="1">
      <alignment horizontal="center" vertical="center" wrapText="1"/>
    </xf>
    <xf numFmtId="14" fontId="0" fillId="0" borderId="10" xfId="2" applyNumberFormat="1" applyFont="1" applyFill="1" applyBorder="1" applyAlignment="1">
      <alignment horizontal="center" vertical="center"/>
    </xf>
    <xf numFmtId="0" fontId="16" fillId="0" borderId="0" xfId="0" applyFont="1"/>
    <xf numFmtId="14" fontId="0" fillId="0" borderId="11" xfId="2" applyNumberFormat="1" applyFont="1" applyFill="1" applyBorder="1" applyAlignment="1">
      <alignment horizontal="center" vertical="center"/>
    </xf>
    <xf numFmtId="14" fontId="0" fillId="0" borderId="12" xfId="2" applyNumberFormat="1" applyFont="1" applyFill="1" applyBorder="1" applyAlignment="1">
      <alignment horizontal="center" vertical="center"/>
    </xf>
    <xf numFmtId="14" fontId="0" fillId="0" borderId="0" xfId="2" applyNumberFormat="1" applyFont="1" applyFill="1" applyBorder="1" applyAlignment="1">
      <alignment horizontal="center" vertical="center"/>
    </xf>
    <xf numFmtId="9" fontId="0" fillId="62" borderId="10" xfId="0" applyNumberFormat="1" applyFont="1" applyFill="1" applyBorder="1" applyAlignment="1">
      <alignment horizontal="center" vertical="center" wrapText="1"/>
    </xf>
    <xf numFmtId="9" fontId="0" fillId="63" borderId="10" xfId="0" applyNumberFormat="1" applyFont="1" applyFill="1" applyBorder="1" applyAlignment="1">
      <alignment horizontal="center" vertical="center" wrapText="1"/>
    </xf>
    <xf numFmtId="49" fontId="0" fillId="0" borderId="12" xfId="2"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9" fillId="0" borderId="0" xfId="0" applyFont="1" applyAlignment="1">
      <alignment horizontal="center" vertical="center"/>
    </xf>
    <xf numFmtId="166" fontId="0" fillId="0" borderId="0" xfId="1" applyNumberFormat="1" applyFont="1" applyAlignment="1">
      <alignment horizontal="center" vertical="center"/>
    </xf>
    <xf numFmtId="0" fontId="18" fillId="0" borderId="0" xfId="0" applyFont="1" applyAlignment="1">
      <alignment horizontal="center" vertical="center"/>
    </xf>
    <xf numFmtId="0" fontId="19" fillId="0"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164" fontId="20" fillId="0" borderId="12" xfId="1"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9" fontId="20" fillId="0" borderId="12" xfId="0" applyNumberFormat="1" applyFont="1" applyFill="1" applyBorder="1" applyAlignment="1">
      <alignment horizontal="center" vertical="center" wrapText="1"/>
    </xf>
    <xf numFmtId="14" fontId="20" fillId="0" borderId="12" xfId="2" applyNumberFormat="1" applyFont="1" applyFill="1" applyBorder="1" applyAlignment="1">
      <alignment horizontal="center" vertical="center"/>
    </xf>
    <xf numFmtId="14" fontId="20" fillId="0" borderId="0" xfId="2" applyNumberFormat="1" applyFont="1" applyFill="1" applyBorder="1" applyAlignment="1">
      <alignment horizontal="center" vertical="center"/>
    </xf>
    <xf numFmtId="9" fontId="20" fillId="0" borderId="12" xfId="2" applyFont="1" applyFill="1" applyBorder="1" applyAlignment="1">
      <alignment horizontal="center" vertical="center"/>
    </xf>
    <xf numFmtId="49" fontId="20" fillId="0" borderId="12" xfId="2" applyNumberFormat="1" applyFont="1" applyFill="1" applyBorder="1" applyAlignment="1">
      <alignment horizontal="center" vertical="center"/>
    </xf>
    <xf numFmtId="166" fontId="20" fillId="0" borderId="12" xfId="1"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0" fillId="33" borderId="12" xfId="0" applyFont="1" applyFill="1" applyBorder="1" applyAlignment="1">
      <alignment horizontal="center" vertical="center" wrapText="1"/>
    </xf>
    <xf numFmtId="9" fontId="20" fillId="33" borderId="0" xfId="2" applyFont="1" applyFill="1" applyBorder="1" applyAlignment="1">
      <alignment horizontal="center" vertical="center"/>
    </xf>
    <xf numFmtId="164" fontId="0" fillId="33" borderId="12" xfId="1" applyNumberFormat="1" applyFont="1" applyFill="1" applyBorder="1" applyAlignment="1">
      <alignment horizontal="center" vertical="center" wrapText="1"/>
    </xf>
    <xf numFmtId="9" fontId="0" fillId="33" borderId="0" xfId="2" applyFont="1" applyFill="1" applyBorder="1" applyAlignment="1">
      <alignment horizontal="center" vertical="center"/>
    </xf>
    <xf numFmtId="9" fontId="0" fillId="33" borderId="12" xfId="0" applyNumberFormat="1" applyFont="1" applyFill="1" applyBorder="1" applyAlignment="1">
      <alignment horizontal="center" vertical="center" wrapText="1"/>
    </xf>
    <xf numFmtId="14" fontId="0" fillId="33" borderId="12" xfId="2" applyNumberFormat="1" applyFont="1" applyFill="1" applyBorder="1" applyAlignment="1">
      <alignment horizontal="center" vertical="center"/>
    </xf>
    <xf numFmtId="14" fontId="0" fillId="33" borderId="0" xfId="2" applyNumberFormat="1" applyFont="1" applyFill="1" applyBorder="1" applyAlignment="1">
      <alignment horizontal="center" vertical="center"/>
    </xf>
    <xf numFmtId="9" fontId="0" fillId="33" borderId="12" xfId="2" applyFont="1" applyFill="1" applyBorder="1" applyAlignment="1">
      <alignment horizontal="center" vertical="center"/>
    </xf>
    <xf numFmtId="49" fontId="0" fillId="33" borderId="12" xfId="2" applyNumberFormat="1" applyFont="1" applyFill="1" applyBorder="1" applyAlignment="1">
      <alignment horizontal="center" vertical="center" wrapText="1"/>
    </xf>
    <xf numFmtId="166" fontId="0" fillId="33" borderId="12" xfId="1" applyNumberFormat="1" applyFont="1" applyFill="1" applyBorder="1" applyAlignment="1">
      <alignment horizontal="center" vertical="center"/>
    </xf>
    <xf numFmtId="49" fontId="0" fillId="33" borderId="12" xfId="2" applyNumberFormat="1" applyFont="1" applyFill="1" applyBorder="1" applyAlignment="1">
      <alignment horizontal="center" vertical="center"/>
    </xf>
    <xf numFmtId="9" fontId="0" fillId="0" borderId="30" xfId="2" applyFont="1" applyFill="1" applyBorder="1" applyAlignment="1">
      <alignment horizontal="center" vertical="center"/>
    </xf>
    <xf numFmtId="9" fontId="0" fillId="0" borderId="33" xfId="2" applyFont="1" applyFill="1" applyBorder="1" applyAlignment="1">
      <alignment horizontal="center" vertical="center"/>
    </xf>
    <xf numFmtId="9" fontId="0" fillId="0" borderId="34" xfId="0" applyNumberFormat="1" applyFont="1" applyFill="1" applyBorder="1" applyAlignment="1">
      <alignment horizontal="center" vertical="center" wrapText="1"/>
    </xf>
    <xf numFmtId="0" fontId="0" fillId="0" borderId="0" xfId="0" applyFont="1"/>
    <xf numFmtId="9" fontId="0" fillId="34" borderId="10" xfId="0" applyNumberFormat="1" applyFont="1" applyFill="1" applyBorder="1" applyAlignment="1">
      <alignment horizontal="center" vertical="center" wrapText="1"/>
    </xf>
    <xf numFmtId="164" fontId="0" fillId="0" borderId="10" xfId="1" applyNumberFormat="1" applyFont="1" applyFill="1" applyBorder="1" applyAlignment="1">
      <alignment horizontal="center" vertical="center" wrapText="1"/>
    </xf>
    <xf numFmtId="9" fontId="0" fillId="63" borderId="10" xfId="2" applyNumberFormat="1" applyFont="1" applyFill="1" applyBorder="1" applyAlignment="1">
      <alignment horizontal="center" vertical="center"/>
    </xf>
    <xf numFmtId="9" fontId="0" fillId="62" borderId="10" xfId="2" applyNumberFormat="1" applyFont="1" applyFill="1" applyBorder="1" applyAlignment="1">
      <alignment horizontal="center" vertical="center"/>
    </xf>
    <xf numFmtId="49" fontId="0" fillId="0" borderId="34" xfId="2" applyNumberFormat="1" applyFont="1" applyFill="1" applyBorder="1" applyAlignment="1">
      <alignment horizontal="center" vertical="center"/>
    </xf>
    <xf numFmtId="49" fontId="0" fillId="34" borderId="10" xfId="2" applyNumberFormat="1" applyFont="1" applyFill="1" applyBorder="1" applyAlignment="1">
      <alignment horizontal="center" vertical="center" wrapText="1"/>
    </xf>
    <xf numFmtId="49" fontId="50" fillId="0" borderId="10" xfId="2" applyNumberFormat="1" applyFont="1" applyFill="1" applyBorder="1" applyAlignment="1">
      <alignment horizontal="center" vertical="center" wrapText="1"/>
    </xf>
    <xf numFmtId="0" fontId="21" fillId="0" borderId="36" xfId="0" applyFont="1" applyFill="1" applyBorder="1" applyAlignment="1">
      <alignment horizontal="center" vertical="center" wrapText="1"/>
    </xf>
    <xf numFmtId="9" fontId="20" fillId="0" borderId="35" xfId="2" applyFont="1" applyFill="1" applyBorder="1" applyAlignment="1">
      <alignment horizontal="center" vertical="center"/>
    </xf>
    <xf numFmtId="164" fontId="20" fillId="0" borderId="36" xfId="1" applyNumberFormat="1" applyFont="1" applyFill="1" applyBorder="1" applyAlignment="1">
      <alignment horizontal="center" vertical="center" wrapText="1"/>
    </xf>
    <xf numFmtId="0" fontId="20" fillId="0" borderId="36" xfId="0" applyFont="1" applyFill="1" applyBorder="1" applyAlignment="1">
      <alignment horizontal="center" vertical="center" wrapText="1"/>
    </xf>
    <xf numFmtId="9" fontId="20" fillId="0" borderId="36" xfId="0" applyNumberFormat="1" applyFont="1" applyFill="1" applyBorder="1" applyAlignment="1">
      <alignment horizontal="center" vertical="center" wrapText="1"/>
    </xf>
    <xf numFmtId="9" fontId="20" fillId="0" borderId="36" xfId="2" applyFont="1" applyFill="1" applyBorder="1" applyAlignment="1">
      <alignment horizontal="center" vertical="center"/>
    </xf>
    <xf numFmtId="49" fontId="20" fillId="0" borderId="36" xfId="2" applyNumberFormat="1" applyFont="1" applyFill="1" applyBorder="1" applyAlignment="1">
      <alignment horizontal="center" vertical="center"/>
    </xf>
    <xf numFmtId="166" fontId="20" fillId="0" borderId="36" xfId="1" applyNumberFormat="1" applyFont="1" applyFill="1" applyBorder="1" applyAlignment="1">
      <alignment horizontal="center" vertical="center"/>
    </xf>
    <xf numFmtId="0" fontId="16" fillId="0" borderId="37" xfId="0" applyFont="1" applyBorder="1" applyAlignment="1">
      <alignment horizontal="center" vertical="center" wrapText="1"/>
    </xf>
    <xf numFmtId="49" fontId="0" fillId="33" borderId="38" xfId="2" applyNumberFormat="1" applyFont="1" applyFill="1" applyBorder="1" applyAlignment="1">
      <alignment horizontal="center" vertical="center"/>
    </xf>
    <xf numFmtId="9" fontId="0" fillId="34" borderId="39" xfId="2" applyNumberFormat="1" applyFont="1" applyFill="1" applyBorder="1" applyAlignment="1">
      <alignment horizontal="center" vertical="center"/>
    </xf>
    <xf numFmtId="49" fontId="0" fillId="0" borderId="38" xfId="2" applyNumberFormat="1" applyFont="1" applyFill="1" applyBorder="1" applyAlignment="1">
      <alignment horizontal="center" vertical="center"/>
    </xf>
    <xf numFmtId="9" fontId="0" fillId="63" borderId="39" xfId="2" applyNumberFormat="1" applyFont="1" applyFill="1" applyBorder="1" applyAlignment="1">
      <alignment horizontal="center" vertical="center"/>
    </xf>
    <xf numFmtId="9" fontId="0" fillId="62" borderId="39" xfId="2" applyNumberFormat="1" applyFont="1" applyFill="1" applyBorder="1" applyAlignment="1">
      <alignment horizontal="center" vertical="center"/>
    </xf>
    <xf numFmtId="49" fontId="20" fillId="0" borderId="38" xfId="2" applyNumberFormat="1" applyFont="1" applyFill="1" applyBorder="1" applyAlignment="1">
      <alignment horizontal="center" vertical="center"/>
    </xf>
    <xf numFmtId="0" fontId="0" fillId="0" borderId="38" xfId="0" applyFont="1" applyFill="1" applyBorder="1" applyAlignment="1">
      <alignment horizontal="center" vertical="center" wrapText="1"/>
    </xf>
    <xf numFmtId="49" fontId="20" fillId="0" borderId="40" xfId="2" applyNumberFormat="1" applyFont="1" applyFill="1" applyBorder="1" applyAlignment="1">
      <alignment horizontal="center" vertical="center"/>
    </xf>
    <xf numFmtId="14" fontId="50" fillId="0" borderId="0" xfId="0" applyNumberFormat="1" applyFont="1" applyAlignment="1">
      <alignment horizontal="center" vertical="center"/>
    </xf>
    <xf numFmtId="166" fontId="51" fillId="0" borderId="0" xfId="1" applyNumberFormat="1" applyFont="1" applyAlignment="1">
      <alignment horizontal="center" vertical="center"/>
    </xf>
    <xf numFmtId="0" fontId="52" fillId="0" borderId="0" xfId="0" applyFont="1" applyAlignment="1">
      <alignment horizontal="center" vertical="center"/>
    </xf>
    <xf numFmtId="0" fontId="51" fillId="0" borderId="0" xfId="0" applyFont="1" applyFill="1" applyAlignment="1">
      <alignment horizontal="center" vertical="center"/>
    </xf>
    <xf numFmtId="0" fontId="51" fillId="0" borderId="0" xfId="0" applyFont="1" applyAlignment="1">
      <alignment horizontal="center" vertical="center"/>
    </xf>
    <xf numFmtId="0" fontId="0" fillId="0" borderId="10" xfId="0" applyFont="1" applyFill="1" applyBorder="1" applyAlignment="1">
      <alignment horizontal="center" vertical="center" wrapText="1"/>
    </xf>
    <xf numFmtId="9" fontId="50" fillId="62" borderId="10" xfId="0" applyNumberFormat="1" applyFont="1" applyFill="1" applyBorder="1" applyAlignment="1">
      <alignment horizontal="center" vertical="center" wrapText="1"/>
    </xf>
    <xf numFmtId="9" fontId="20" fillId="0" borderId="33" xfId="2" applyFont="1" applyFill="1" applyBorder="1" applyAlignment="1">
      <alignment horizontal="center" vertical="center"/>
    </xf>
    <xf numFmtId="0" fontId="0" fillId="33" borderId="41" xfId="0" applyFont="1" applyFill="1" applyBorder="1" applyAlignment="1">
      <alignment horizontal="center" vertical="center" wrapText="1"/>
    </xf>
    <xf numFmtId="49" fontId="0" fillId="0" borderId="10" xfId="2" quotePrefix="1" applyNumberFormat="1" applyFont="1" applyFill="1" applyBorder="1" applyAlignment="1">
      <alignment horizontal="center" vertical="center" wrapText="1"/>
    </xf>
    <xf numFmtId="49" fontId="50" fillId="0" borderId="10" xfId="2" quotePrefix="1" applyNumberFormat="1" applyFont="1" applyFill="1" applyBorder="1" applyAlignment="1">
      <alignment horizontal="center" vertical="center" wrapText="1"/>
    </xf>
    <xf numFmtId="9" fontId="0" fillId="0" borderId="10" xfId="2" applyNumberFormat="1" applyFont="1" applyFill="1" applyBorder="1" applyAlignment="1">
      <alignment horizontal="center" vertical="center" wrapText="1"/>
    </xf>
    <xf numFmtId="167" fontId="50" fillId="0" borderId="10" xfId="1" applyNumberFormat="1" applyFont="1" applyFill="1" applyBorder="1" applyAlignment="1">
      <alignment horizontal="center" vertical="center"/>
    </xf>
    <xf numFmtId="9" fontId="50" fillId="0" borderId="11" xfId="2" applyFont="1" applyFill="1" applyBorder="1" applyAlignment="1">
      <alignment horizontal="center" vertical="center"/>
    </xf>
    <xf numFmtId="0" fontId="50" fillId="0" borderId="10" xfId="0" applyFont="1" applyBorder="1" applyAlignment="1">
      <alignment horizontal="center" vertical="center" wrapText="1"/>
    </xf>
    <xf numFmtId="14" fontId="50" fillId="0" borderId="10" xfId="2" applyNumberFormat="1" applyFont="1" applyFill="1" applyBorder="1" applyAlignment="1">
      <alignment horizontal="center" vertical="center"/>
    </xf>
    <xf numFmtId="14" fontId="50" fillId="0" borderId="11" xfId="2" applyNumberFormat="1" applyFont="1" applyFill="1" applyBorder="1" applyAlignment="1">
      <alignment horizontal="center" vertical="center"/>
    </xf>
    <xf numFmtId="0" fontId="0" fillId="0" borderId="32" xfId="0" applyBorder="1" applyAlignment="1">
      <alignment horizontal="center" vertical="center" wrapText="1"/>
    </xf>
    <xf numFmtId="17" fontId="50" fillId="0" borderId="0" xfId="0" applyNumberFormat="1" applyFont="1" applyAlignment="1">
      <alignment horizontal="center" vertical="center"/>
    </xf>
    <xf numFmtId="0" fontId="0" fillId="0" borderId="42" xfId="0" applyFont="1" applyBorder="1" applyAlignment="1">
      <alignment horizontal="center" vertical="center" wrapText="1"/>
    </xf>
    <xf numFmtId="49" fontId="0" fillId="0" borderId="42" xfId="2" quotePrefix="1" applyNumberFormat="1" applyFont="1" applyFill="1" applyBorder="1" applyAlignment="1">
      <alignment horizontal="center" vertical="center" wrapText="1"/>
    </xf>
    <xf numFmtId="9" fontId="0" fillId="0" borderId="42" xfId="2" applyFont="1" applyFill="1" applyBorder="1" applyAlignment="1">
      <alignment horizontal="center" vertical="center" wrapText="1"/>
    </xf>
    <xf numFmtId="0" fontId="0" fillId="0" borderId="32" xfId="0" applyBorder="1" applyAlignment="1">
      <alignment horizontal="center" vertical="center"/>
    </xf>
    <xf numFmtId="167" fontId="0" fillId="0" borderId="42" xfId="1" applyNumberFormat="1" applyFont="1" applyFill="1" applyBorder="1" applyAlignment="1">
      <alignment horizontal="center" vertical="center"/>
    </xf>
    <xf numFmtId="6" fontId="0" fillId="0" borderId="32" xfId="0" applyNumberFormat="1" applyBorder="1" applyAlignment="1">
      <alignment horizontal="center" vertical="center"/>
    </xf>
    <xf numFmtId="49" fontId="0" fillId="0" borderId="42" xfId="2" applyNumberFormat="1" applyFont="1" applyFill="1" applyBorder="1" applyAlignment="1">
      <alignment horizontal="center" vertical="center" wrapText="1"/>
    </xf>
    <xf numFmtId="9" fontId="0" fillId="0" borderId="42" xfId="0" applyNumberFormat="1" applyFont="1" applyFill="1" applyBorder="1" applyAlignment="1">
      <alignment horizontal="center" vertical="center" wrapText="1"/>
    </xf>
    <xf numFmtId="9" fontId="0" fillId="0" borderId="42" xfId="0" applyNumberFormat="1" applyFont="1" applyBorder="1" applyAlignment="1">
      <alignment horizontal="center" vertical="center" wrapText="1"/>
    </xf>
    <xf numFmtId="14" fontId="0" fillId="0" borderId="42" xfId="2" applyNumberFormat="1" applyFont="1" applyFill="1" applyBorder="1" applyAlignment="1">
      <alignment horizontal="center" vertical="center"/>
    </xf>
    <xf numFmtId="14" fontId="0" fillId="0" borderId="32" xfId="0" applyNumberFormat="1" applyBorder="1" applyAlignment="1">
      <alignment horizontal="center" vertical="center"/>
    </xf>
    <xf numFmtId="9" fontId="0" fillId="0" borderId="32" xfId="0" applyNumberFormat="1" applyBorder="1" applyAlignment="1">
      <alignment horizontal="center" vertical="center"/>
    </xf>
    <xf numFmtId="9" fontId="20" fillId="0" borderId="32" xfId="2" applyFont="1" applyFill="1" applyBorder="1" applyAlignment="1">
      <alignment horizontal="center" vertical="center"/>
    </xf>
    <xf numFmtId="164" fontId="0" fillId="0" borderId="32" xfId="1" applyNumberFormat="1" applyFont="1" applyFill="1" applyBorder="1" applyAlignment="1">
      <alignment horizontal="center" vertical="center" wrapText="1"/>
    </xf>
    <xf numFmtId="9" fontId="0" fillId="0" borderId="32" xfId="2" applyFont="1" applyFill="1" applyBorder="1" applyAlignment="1">
      <alignment horizontal="center" vertical="center"/>
    </xf>
    <xf numFmtId="14" fontId="0" fillId="0" borderId="32" xfId="2" applyNumberFormat="1" applyFont="1" applyFill="1" applyBorder="1" applyAlignment="1">
      <alignment horizontal="center" vertical="center"/>
    </xf>
    <xf numFmtId="49" fontId="0" fillId="0" borderId="32" xfId="2" applyNumberFormat="1" applyFont="1" applyFill="1" applyBorder="1" applyAlignment="1">
      <alignment horizontal="center" vertical="center" wrapText="1"/>
    </xf>
    <xf numFmtId="167" fontId="0" fillId="0" borderId="32" xfId="1" applyNumberFormat="1" applyFont="1" applyFill="1" applyBorder="1" applyAlignment="1">
      <alignment horizontal="center" vertical="center"/>
    </xf>
    <xf numFmtId="9" fontId="0" fillId="0" borderId="32" xfId="2" applyFont="1" applyFill="1" applyBorder="1" applyAlignment="1">
      <alignment horizontal="center" vertical="center" wrapText="1"/>
    </xf>
    <xf numFmtId="0" fontId="0" fillId="34" borderId="32" xfId="0" applyFill="1" applyBorder="1" applyAlignment="1">
      <alignment horizontal="center" vertical="center"/>
    </xf>
    <xf numFmtId="0" fontId="0" fillId="0" borderId="32" xfId="0" quotePrefix="1" applyBorder="1" applyAlignment="1">
      <alignment horizontal="center" vertical="center" wrapText="1"/>
    </xf>
    <xf numFmtId="0" fontId="19" fillId="0" borderId="11" xfId="0" applyFont="1" applyBorder="1" applyAlignment="1">
      <alignment horizontal="center" vertical="center" wrapText="1"/>
    </xf>
    <xf numFmtId="0" fontId="16" fillId="0" borderId="11" xfId="0" applyFont="1" applyBorder="1" applyAlignment="1">
      <alignment horizontal="center" vertical="center" textRotation="90" wrapText="1"/>
    </xf>
    <xf numFmtId="0" fontId="0" fillId="33" borderId="12" xfId="0" applyFill="1" applyBorder="1" applyAlignment="1">
      <alignment horizontal="center" vertical="center" wrapText="1"/>
    </xf>
    <xf numFmtId="9" fontId="0" fillId="33" borderId="12" xfId="0" applyNumberFormat="1" applyFill="1" applyBorder="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18" fillId="0" borderId="31" xfId="0" applyFont="1"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9" fontId="0" fillId="62" borderId="10" xfId="2" applyFont="1" applyFill="1" applyBorder="1" applyAlignment="1">
      <alignment horizontal="center" vertical="center"/>
    </xf>
    <xf numFmtId="9" fontId="0" fillId="62" borderId="39" xfId="2" applyFont="1" applyFill="1" applyBorder="1" applyAlignment="1">
      <alignment horizontal="center" vertical="center"/>
    </xf>
    <xf numFmtId="9" fontId="0" fillId="63" borderId="39" xfId="2" applyFont="1" applyFill="1" applyBorder="1" applyAlignment="1">
      <alignment horizontal="center" vertical="center"/>
    </xf>
    <xf numFmtId="9" fontId="0" fillId="0" borderId="32" xfId="0" applyNumberFormat="1" applyBorder="1" applyAlignment="1">
      <alignment horizontal="center" vertical="center" wrapText="1"/>
    </xf>
    <xf numFmtId="9" fontId="0" fillId="34" borderId="32" xfId="0" applyNumberFormat="1" applyFill="1" applyBorder="1" applyAlignment="1">
      <alignment horizontal="center" vertical="center" wrapText="1"/>
    </xf>
    <xf numFmtId="167" fontId="0" fillId="0" borderId="0" xfId="0" applyNumberFormat="1" applyAlignment="1">
      <alignment horizontal="center" vertical="center"/>
    </xf>
    <xf numFmtId="0" fontId="0" fillId="0" borderId="43" xfId="0" applyBorder="1" applyAlignment="1">
      <alignment horizontal="center" vertical="center" wrapText="1"/>
    </xf>
    <xf numFmtId="167" fontId="0" fillId="0" borderId="32" xfId="0" applyNumberFormat="1" applyBorder="1" applyAlignment="1">
      <alignment horizontal="center" vertical="center"/>
    </xf>
    <xf numFmtId="167" fontId="0" fillId="0" borderId="32" xfId="1" applyNumberFormat="1" applyFont="1" applyBorder="1" applyAlignment="1">
      <alignment horizontal="center" vertical="center"/>
    </xf>
    <xf numFmtId="164" fontId="50" fillId="0" borderId="10" xfId="1" applyNumberFormat="1" applyFont="1" applyBorder="1" applyAlignment="1">
      <alignment horizontal="center" vertical="center" wrapText="1"/>
    </xf>
    <xf numFmtId="9" fontId="0" fillId="34" borderId="44" xfId="2" applyNumberFormat="1" applyFont="1" applyFill="1" applyBorder="1" applyAlignment="1">
      <alignment horizontal="center" vertical="center"/>
    </xf>
    <xf numFmtId="0" fontId="0" fillId="62" borderId="32" xfId="0" applyFill="1" applyBorder="1" applyAlignment="1">
      <alignment horizontal="center" vertical="center"/>
    </xf>
    <xf numFmtId="17" fontId="50" fillId="0" borderId="0" xfId="0" applyNumberFormat="1" applyFont="1" applyFill="1" applyAlignment="1">
      <alignment horizontal="center" vertical="center"/>
    </xf>
    <xf numFmtId="167" fontId="0" fillId="64" borderId="10" xfId="1" applyNumberFormat="1" applyFont="1" applyFill="1" applyBorder="1" applyAlignment="1">
      <alignment horizontal="center" vertical="center"/>
    </xf>
    <xf numFmtId="9" fontId="0" fillId="64" borderId="11" xfId="2" applyFont="1" applyFill="1" applyBorder="1" applyAlignment="1">
      <alignment horizontal="center" vertical="center"/>
    </xf>
    <xf numFmtId="9" fontId="0" fillId="64" borderId="10" xfId="2" applyFont="1" applyFill="1" applyBorder="1" applyAlignment="1">
      <alignment horizontal="center" vertical="center" wrapText="1"/>
    </xf>
    <xf numFmtId="9" fontId="0" fillId="0" borderId="32" xfId="0" applyNumberFormat="1" applyFont="1" applyFill="1" applyBorder="1" applyAlignment="1">
      <alignment horizontal="center" vertical="center" wrapText="1"/>
    </xf>
    <xf numFmtId="167" fontId="0" fillId="0" borderId="0" xfId="0" applyNumberFormat="1" applyFill="1" applyAlignment="1">
      <alignment horizontal="center" vertical="center"/>
    </xf>
    <xf numFmtId="9" fontId="0" fillId="62" borderId="42" xfId="2" applyNumberFormat="1" applyFont="1" applyFill="1" applyBorder="1" applyAlignment="1">
      <alignment horizontal="center" vertical="center"/>
    </xf>
    <xf numFmtId="167" fontId="50" fillId="0" borderId="11" xfId="2" applyNumberFormat="1" applyFont="1" applyFill="1" applyBorder="1" applyAlignment="1">
      <alignment horizontal="center" vertical="center"/>
    </xf>
    <xf numFmtId="167" fontId="0" fillId="0" borderId="11" xfId="2" applyNumberFormat="1" applyFont="1" applyFill="1" applyBorder="1" applyAlignment="1">
      <alignment horizontal="center" vertical="center"/>
    </xf>
    <xf numFmtId="14" fontId="0" fillId="0" borderId="10" xfId="2" applyNumberFormat="1" applyFont="1" applyFill="1" applyBorder="1" applyAlignment="1">
      <alignment horizontal="center" vertical="center" wrapText="1"/>
    </xf>
    <xf numFmtId="9" fontId="0" fillId="65" borderId="10" xfId="2" applyNumberFormat="1" applyFont="1" applyFill="1" applyBorder="1" applyAlignment="1">
      <alignment horizontal="center" vertical="center"/>
    </xf>
    <xf numFmtId="9" fontId="0" fillId="65" borderId="39" xfId="2" applyNumberFormat="1" applyFont="1" applyFill="1" applyBorder="1" applyAlignment="1">
      <alignment horizontal="center" vertical="center"/>
    </xf>
    <xf numFmtId="166" fontId="0" fillId="0" borderId="32" xfId="1" applyNumberFormat="1" applyFont="1" applyBorder="1" applyAlignment="1">
      <alignment horizontal="center" vertical="center"/>
    </xf>
    <xf numFmtId="0" fontId="0" fillId="0" borderId="0" xfId="0" applyBorder="1" applyAlignment="1">
      <alignment horizontal="center" vertical="center" wrapText="1"/>
    </xf>
    <xf numFmtId="9" fontId="0" fillId="65" borderId="10" xfId="0" applyNumberFormat="1" applyFont="1" applyFill="1" applyBorder="1" applyAlignment="1">
      <alignment horizontal="center" vertical="center" wrapText="1"/>
    </xf>
    <xf numFmtId="0" fontId="18" fillId="33" borderId="32" xfId="0" applyFont="1" applyFill="1" applyBorder="1" applyAlignment="1">
      <alignment horizontal="center" vertical="center"/>
    </xf>
    <xf numFmtId="0" fontId="48" fillId="33" borderId="32"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31" xfId="0" applyFont="1" applyFill="1" applyBorder="1" applyAlignment="1">
      <alignment horizontal="center" vertical="center"/>
    </xf>
  </cellXfs>
  <cellStyles count="320">
    <cellStyle name="20% - Accent1 2" xfId="3" xr:uid="{00000000-0005-0000-0000-000000000000}"/>
    <cellStyle name="20% - Accent1 2 2" xfId="4" xr:uid="{00000000-0005-0000-0000-000001000000}"/>
    <cellStyle name="20% - Accent1 3" xfId="5" xr:uid="{00000000-0005-0000-0000-000002000000}"/>
    <cellStyle name="20% - Accent1 3 2" xfId="6" xr:uid="{00000000-0005-0000-0000-000003000000}"/>
    <cellStyle name="20% - Accent1 4" xfId="7" xr:uid="{00000000-0005-0000-0000-000004000000}"/>
    <cellStyle name="20% - Accent1 4 2" xfId="8" xr:uid="{00000000-0005-0000-0000-000005000000}"/>
    <cellStyle name="20% - Accent1 5" xfId="9" xr:uid="{00000000-0005-0000-0000-000006000000}"/>
    <cellStyle name="20% - Accent1 5 2" xfId="10" xr:uid="{00000000-0005-0000-0000-000007000000}"/>
    <cellStyle name="20% - Accent1 6" xfId="11" xr:uid="{00000000-0005-0000-0000-000008000000}"/>
    <cellStyle name="20% - Accent1 7" xfId="12" xr:uid="{00000000-0005-0000-0000-000009000000}"/>
    <cellStyle name="20% - Accent1 8" xfId="13" xr:uid="{00000000-0005-0000-0000-00000A000000}"/>
    <cellStyle name="20% - Accent1 9" xfId="14" xr:uid="{00000000-0005-0000-0000-00000B000000}"/>
    <cellStyle name="20% - Accent2 2" xfId="15" xr:uid="{00000000-0005-0000-0000-00000C000000}"/>
    <cellStyle name="20% - Accent2 2 2" xfId="16" xr:uid="{00000000-0005-0000-0000-00000D000000}"/>
    <cellStyle name="20% - Accent2 3" xfId="17" xr:uid="{00000000-0005-0000-0000-00000E000000}"/>
    <cellStyle name="20% - Accent2 3 2" xfId="18" xr:uid="{00000000-0005-0000-0000-00000F000000}"/>
    <cellStyle name="20% - Accent2 4" xfId="19" xr:uid="{00000000-0005-0000-0000-000010000000}"/>
    <cellStyle name="20% - Accent2 4 2" xfId="20" xr:uid="{00000000-0005-0000-0000-000011000000}"/>
    <cellStyle name="20% - Accent2 5" xfId="21" xr:uid="{00000000-0005-0000-0000-000012000000}"/>
    <cellStyle name="20% - Accent2 5 2" xfId="22" xr:uid="{00000000-0005-0000-0000-000013000000}"/>
    <cellStyle name="20% - Accent2 6" xfId="23" xr:uid="{00000000-0005-0000-0000-000014000000}"/>
    <cellStyle name="20% - Accent2 7" xfId="24" xr:uid="{00000000-0005-0000-0000-000015000000}"/>
    <cellStyle name="20% - Accent2 8" xfId="25" xr:uid="{00000000-0005-0000-0000-000016000000}"/>
    <cellStyle name="20% - Accent2 9" xfId="26" xr:uid="{00000000-0005-0000-0000-000017000000}"/>
    <cellStyle name="20% - Accent3 2" xfId="27" xr:uid="{00000000-0005-0000-0000-000018000000}"/>
    <cellStyle name="20% - Accent3 2 2" xfId="28" xr:uid="{00000000-0005-0000-0000-000019000000}"/>
    <cellStyle name="20% - Accent3 3" xfId="29" xr:uid="{00000000-0005-0000-0000-00001A000000}"/>
    <cellStyle name="20% - Accent3 3 2" xfId="30" xr:uid="{00000000-0005-0000-0000-00001B000000}"/>
    <cellStyle name="20% - Accent3 4" xfId="31" xr:uid="{00000000-0005-0000-0000-00001C000000}"/>
    <cellStyle name="20% - Accent3 4 2" xfId="32" xr:uid="{00000000-0005-0000-0000-00001D000000}"/>
    <cellStyle name="20% - Accent3 5" xfId="33" xr:uid="{00000000-0005-0000-0000-00001E000000}"/>
    <cellStyle name="20% - Accent3 5 2" xfId="34" xr:uid="{00000000-0005-0000-0000-00001F000000}"/>
    <cellStyle name="20% - Accent3 6" xfId="35" xr:uid="{00000000-0005-0000-0000-000020000000}"/>
    <cellStyle name="20% - Accent3 7" xfId="36" xr:uid="{00000000-0005-0000-0000-000021000000}"/>
    <cellStyle name="20% - Accent3 8" xfId="37" xr:uid="{00000000-0005-0000-0000-000022000000}"/>
    <cellStyle name="20% - Accent3 9" xfId="38" xr:uid="{00000000-0005-0000-0000-000023000000}"/>
    <cellStyle name="20% - Accent4 2" xfId="39" xr:uid="{00000000-0005-0000-0000-000024000000}"/>
    <cellStyle name="20% - Accent4 2 2" xfId="40" xr:uid="{00000000-0005-0000-0000-000025000000}"/>
    <cellStyle name="20% - Accent4 3" xfId="41" xr:uid="{00000000-0005-0000-0000-000026000000}"/>
    <cellStyle name="20% - Accent4 3 2" xfId="42" xr:uid="{00000000-0005-0000-0000-000027000000}"/>
    <cellStyle name="20% - Accent4 4" xfId="43" xr:uid="{00000000-0005-0000-0000-000028000000}"/>
    <cellStyle name="20% - Accent4 4 2" xfId="44" xr:uid="{00000000-0005-0000-0000-000029000000}"/>
    <cellStyle name="20% - Accent4 5" xfId="45" xr:uid="{00000000-0005-0000-0000-00002A000000}"/>
    <cellStyle name="20% - Accent4 5 2" xfId="46" xr:uid="{00000000-0005-0000-0000-00002B000000}"/>
    <cellStyle name="20% - Accent4 6" xfId="47" xr:uid="{00000000-0005-0000-0000-00002C000000}"/>
    <cellStyle name="20% - Accent4 7" xfId="48" xr:uid="{00000000-0005-0000-0000-00002D000000}"/>
    <cellStyle name="20% - Accent4 8" xfId="49" xr:uid="{00000000-0005-0000-0000-00002E000000}"/>
    <cellStyle name="20% - Accent4 9" xfId="50" xr:uid="{00000000-0005-0000-0000-00002F000000}"/>
    <cellStyle name="20% - Accent5 2" xfId="51" xr:uid="{00000000-0005-0000-0000-000030000000}"/>
    <cellStyle name="20% - Accent5 2 2" xfId="52" xr:uid="{00000000-0005-0000-0000-000031000000}"/>
    <cellStyle name="20% - Accent5 3" xfId="53" xr:uid="{00000000-0005-0000-0000-000032000000}"/>
    <cellStyle name="20% - Accent5 3 2" xfId="54" xr:uid="{00000000-0005-0000-0000-000033000000}"/>
    <cellStyle name="20% - Accent5 4" xfId="55" xr:uid="{00000000-0005-0000-0000-000034000000}"/>
    <cellStyle name="20% - Accent5 4 2" xfId="56" xr:uid="{00000000-0005-0000-0000-000035000000}"/>
    <cellStyle name="20% - Accent5 5" xfId="57" xr:uid="{00000000-0005-0000-0000-000036000000}"/>
    <cellStyle name="20% - Accent5 5 2" xfId="58" xr:uid="{00000000-0005-0000-0000-000037000000}"/>
    <cellStyle name="20% - Accent5 6" xfId="59" xr:uid="{00000000-0005-0000-0000-000038000000}"/>
    <cellStyle name="20% - Accent5 7" xfId="60" xr:uid="{00000000-0005-0000-0000-000039000000}"/>
    <cellStyle name="20% - Accent5 8" xfId="61" xr:uid="{00000000-0005-0000-0000-00003A000000}"/>
    <cellStyle name="20% - Accent5 9" xfId="62" xr:uid="{00000000-0005-0000-0000-00003B000000}"/>
    <cellStyle name="20% - Accent6 2" xfId="63" xr:uid="{00000000-0005-0000-0000-00003C000000}"/>
    <cellStyle name="20% - Accent6 2 2" xfId="64" xr:uid="{00000000-0005-0000-0000-00003D000000}"/>
    <cellStyle name="20% - Accent6 3" xfId="65" xr:uid="{00000000-0005-0000-0000-00003E000000}"/>
    <cellStyle name="20% - Accent6 3 2" xfId="66" xr:uid="{00000000-0005-0000-0000-00003F000000}"/>
    <cellStyle name="20% - Accent6 4" xfId="67" xr:uid="{00000000-0005-0000-0000-000040000000}"/>
    <cellStyle name="20% - Accent6 4 2" xfId="68" xr:uid="{00000000-0005-0000-0000-000041000000}"/>
    <cellStyle name="20% - Accent6 5" xfId="69" xr:uid="{00000000-0005-0000-0000-000042000000}"/>
    <cellStyle name="20% - Accent6 5 2" xfId="70" xr:uid="{00000000-0005-0000-0000-000043000000}"/>
    <cellStyle name="20% - Accent6 6" xfId="71" xr:uid="{00000000-0005-0000-0000-000044000000}"/>
    <cellStyle name="20% - Accent6 7" xfId="72" xr:uid="{00000000-0005-0000-0000-000045000000}"/>
    <cellStyle name="20% - Accent6 8" xfId="73" xr:uid="{00000000-0005-0000-0000-000046000000}"/>
    <cellStyle name="20% - Accent6 9" xfId="74" xr:uid="{00000000-0005-0000-0000-000047000000}"/>
    <cellStyle name="40% - Accent1 2" xfId="75" xr:uid="{00000000-0005-0000-0000-000048000000}"/>
    <cellStyle name="40% - Accent1 2 2" xfId="76" xr:uid="{00000000-0005-0000-0000-000049000000}"/>
    <cellStyle name="40% - Accent1 3" xfId="77" xr:uid="{00000000-0005-0000-0000-00004A000000}"/>
    <cellStyle name="40% - Accent1 3 2" xfId="78" xr:uid="{00000000-0005-0000-0000-00004B000000}"/>
    <cellStyle name="40% - Accent1 4" xfId="79" xr:uid="{00000000-0005-0000-0000-00004C000000}"/>
    <cellStyle name="40% - Accent1 4 2" xfId="80" xr:uid="{00000000-0005-0000-0000-00004D000000}"/>
    <cellStyle name="40% - Accent1 5" xfId="81" xr:uid="{00000000-0005-0000-0000-00004E000000}"/>
    <cellStyle name="40% - Accent1 5 2" xfId="82" xr:uid="{00000000-0005-0000-0000-00004F000000}"/>
    <cellStyle name="40% - Accent1 6" xfId="83" xr:uid="{00000000-0005-0000-0000-000050000000}"/>
    <cellStyle name="40% - Accent1 7" xfId="84" xr:uid="{00000000-0005-0000-0000-000051000000}"/>
    <cellStyle name="40% - Accent1 8" xfId="85" xr:uid="{00000000-0005-0000-0000-000052000000}"/>
    <cellStyle name="40% - Accent1 9" xfId="86" xr:uid="{00000000-0005-0000-0000-000053000000}"/>
    <cellStyle name="40% - Accent2 2" xfId="87" xr:uid="{00000000-0005-0000-0000-000054000000}"/>
    <cellStyle name="40% - Accent2 2 2" xfId="88" xr:uid="{00000000-0005-0000-0000-000055000000}"/>
    <cellStyle name="40% - Accent2 3" xfId="89" xr:uid="{00000000-0005-0000-0000-000056000000}"/>
    <cellStyle name="40% - Accent2 3 2" xfId="90" xr:uid="{00000000-0005-0000-0000-000057000000}"/>
    <cellStyle name="40% - Accent2 4" xfId="91" xr:uid="{00000000-0005-0000-0000-000058000000}"/>
    <cellStyle name="40% - Accent2 4 2" xfId="92" xr:uid="{00000000-0005-0000-0000-000059000000}"/>
    <cellStyle name="40% - Accent2 5" xfId="93" xr:uid="{00000000-0005-0000-0000-00005A000000}"/>
    <cellStyle name="40% - Accent2 5 2" xfId="94" xr:uid="{00000000-0005-0000-0000-00005B000000}"/>
    <cellStyle name="40% - Accent2 6" xfId="95" xr:uid="{00000000-0005-0000-0000-00005C000000}"/>
    <cellStyle name="40% - Accent2 7" xfId="96" xr:uid="{00000000-0005-0000-0000-00005D000000}"/>
    <cellStyle name="40% - Accent2 8" xfId="97" xr:uid="{00000000-0005-0000-0000-00005E000000}"/>
    <cellStyle name="40% - Accent2 9" xfId="98" xr:uid="{00000000-0005-0000-0000-00005F000000}"/>
    <cellStyle name="40% - Accent3 2" xfId="99" xr:uid="{00000000-0005-0000-0000-000060000000}"/>
    <cellStyle name="40% - Accent3 2 2" xfId="100" xr:uid="{00000000-0005-0000-0000-000061000000}"/>
    <cellStyle name="40% - Accent3 3" xfId="101" xr:uid="{00000000-0005-0000-0000-000062000000}"/>
    <cellStyle name="40% - Accent3 3 2" xfId="102" xr:uid="{00000000-0005-0000-0000-000063000000}"/>
    <cellStyle name="40% - Accent3 4" xfId="103" xr:uid="{00000000-0005-0000-0000-000064000000}"/>
    <cellStyle name="40% - Accent3 4 2" xfId="104" xr:uid="{00000000-0005-0000-0000-000065000000}"/>
    <cellStyle name="40% - Accent3 5" xfId="105" xr:uid="{00000000-0005-0000-0000-000066000000}"/>
    <cellStyle name="40% - Accent3 5 2" xfId="106" xr:uid="{00000000-0005-0000-0000-000067000000}"/>
    <cellStyle name="40% - Accent3 6" xfId="107" xr:uid="{00000000-0005-0000-0000-000068000000}"/>
    <cellStyle name="40% - Accent3 7" xfId="108" xr:uid="{00000000-0005-0000-0000-000069000000}"/>
    <cellStyle name="40% - Accent3 8" xfId="109" xr:uid="{00000000-0005-0000-0000-00006A000000}"/>
    <cellStyle name="40% - Accent3 9" xfId="110" xr:uid="{00000000-0005-0000-0000-00006B000000}"/>
    <cellStyle name="40% - Accent4 2" xfId="111" xr:uid="{00000000-0005-0000-0000-00006C000000}"/>
    <cellStyle name="40% - Accent4 2 2" xfId="112" xr:uid="{00000000-0005-0000-0000-00006D000000}"/>
    <cellStyle name="40% - Accent4 3" xfId="113" xr:uid="{00000000-0005-0000-0000-00006E000000}"/>
    <cellStyle name="40% - Accent4 3 2" xfId="114" xr:uid="{00000000-0005-0000-0000-00006F000000}"/>
    <cellStyle name="40% - Accent4 4" xfId="115" xr:uid="{00000000-0005-0000-0000-000070000000}"/>
    <cellStyle name="40% - Accent4 4 2" xfId="116" xr:uid="{00000000-0005-0000-0000-000071000000}"/>
    <cellStyle name="40% - Accent4 5" xfId="117" xr:uid="{00000000-0005-0000-0000-000072000000}"/>
    <cellStyle name="40% - Accent4 5 2" xfId="118" xr:uid="{00000000-0005-0000-0000-000073000000}"/>
    <cellStyle name="40% - Accent4 6" xfId="119" xr:uid="{00000000-0005-0000-0000-000074000000}"/>
    <cellStyle name="40% - Accent4 7" xfId="120" xr:uid="{00000000-0005-0000-0000-000075000000}"/>
    <cellStyle name="40% - Accent4 8" xfId="121" xr:uid="{00000000-0005-0000-0000-000076000000}"/>
    <cellStyle name="40% - Accent4 9" xfId="122" xr:uid="{00000000-0005-0000-0000-000077000000}"/>
    <cellStyle name="40% - Accent5 2" xfId="123" xr:uid="{00000000-0005-0000-0000-000078000000}"/>
    <cellStyle name="40% - Accent5 2 2" xfId="124" xr:uid="{00000000-0005-0000-0000-000079000000}"/>
    <cellStyle name="40% - Accent5 3" xfId="125" xr:uid="{00000000-0005-0000-0000-00007A000000}"/>
    <cellStyle name="40% - Accent5 3 2" xfId="126" xr:uid="{00000000-0005-0000-0000-00007B000000}"/>
    <cellStyle name="40% - Accent5 4" xfId="127" xr:uid="{00000000-0005-0000-0000-00007C000000}"/>
    <cellStyle name="40% - Accent5 4 2" xfId="128" xr:uid="{00000000-0005-0000-0000-00007D000000}"/>
    <cellStyle name="40% - Accent5 5" xfId="129" xr:uid="{00000000-0005-0000-0000-00007E000000}"/>
    <cellStyle name="40% - Accent5 5 2" xfId="130" xr:uid="{00000000-0005-0000-0000-00007F000000}"/>
    <cellStyle name="40% - Accent5 6" xfId="131" xr:uid="{00000000-0005-0000-0000-000080000000}"/>
    <cellStyle name="40% - Accent5 7" xfId="132" xr:uid="{00000000-0005-0000-0000-000081000000}"/>
    <cellStyle name="40% - Accent5 8" xfId="133" xr:uid="{00000000-0005-0000-0000-000082000000}"/>
    <cellStyle name="40% - Accent5 9" xfId="134" xr:uid="{00000000-0005-0000-0000-000083000000}"/>
    <cellStyle name="40% - Accent6 2" xfId="135" xr:uid="{00000000-0005-0000-0000-000084000000}"/>
    <cellStyle name="40% - Accent6 2 2" xfId="136" xr:uid="{00000000-0005-0000-0000-000085000000}"/>
    <cellStyle name="40% - Accent6 3" xfId="137" xr:uid="{00000000-0005-0000-0000-000086000000}"/>
    <cellStyle name="40% - Accent6 3 2" xfId="138" xr:uid="{00000000-0005-0000-0000-000087000000}"/>
    <cellStyle name="40% - Accent6 4" xfId="139" xr:uid="{00000000-0005-0000-0000-000088000000}"/>
    <cellStyle name="40% - Accent6 4 2" xfId="140" xr:uid="{00000000-0005-0000-0000-000089000000}"/>
    <cellStyle name="40% - Accent6 5" xfId="141" xr:uid="{00000000-0005-0000-0000-00008A000000}"/>
    <cellStyle name="40% - Accent6 5 2" xfId="142" xr:uid="{00000000-0005-0000-0000-00008B000000}"/>
    <cellStyle name="40% - Accent6 6" xfId="143" xr:uid="{00000000-0005-0000-0000-00008C000000}"/>
    <cellStyle name="40% - Accent6 7" xfId="144" xr:uid="{00000000-0005-0000-0000-00008D000000}"/>
    <cellStyle name="40% - Accent6 8" xfId="145" xr:uid="{00000000-0005-0000-0000-00008E000000}"/>
    <cellStyle name="40% - Accent6 9" xfId="146" xr:uid="{00000000-0005-0000-0000-00008F000000}"/>
    <cellStyle name="60% - Accent1 2" xfId="147" xr:uid="{00000000-0005-0000-0000-000090000000}"/>
    <cellStyle name="60% - Accent1 3" xfId="148" xr:uid="{00000000-0005-0000-0000-000091000000}"/>
    <cellStyle name="60% - Accent2 2" xfId="149" xr:uid="{00000000-0005-0000-0000-000092000000}"/>
    <cellStyle name="60% - Accent2 3" xfId="150" xr:uid="{00000000-0005-0000-0000-000093000000}"/>
    <cellStyle name="60% - Accent3 2" xfId="151" xr:uid="{00000000-0005-0000-0000-000094000000}"/>
    <cellStyle name="60% - Accent3 3" xfId="152" xr:uid="{00000000-0005-0000-0000-000095000000}"/>
    <cellStyle name="60% - Accent4 2" xfId="153" xr:uid="{00000000-0005-0000-0000-000096000000}"/>
    <cellStyle name="60% - Accent4 3" xfId="154" xr:uid="{00000000-0005-0000-0000-000097000000}"/>
    <cellStyle name="60% - Accent5 2" xfId="155" xr:uid="{00000000-0005-0000-0000-000098000000}"/>
    <cellStyle name="60% - Accent5 3" xfId="156" xr:uid="{00000000-0005-0000-0000-000099000000}"/>
    <cellStyle name="60% - Accent6 2" xfId="157" xr:uid="{00000000-0005-0000-0000-00009A000000}"/>
    <cellStyle name="60% - Accent6 3" xfId="158" xr:uid="{00000000-0005-0000-0000-00009B000000}"/>
    <cellStyle name="Accent1 2" xfId="159" xr:uid="{00000000-0005-0000-0000-00009C000000}"/>
    <cellStyle name="Accent1 3" xfId="160" xr:uid="{00000000-0005-0000-0000-00009D000000}"/>
    <cellStyle name="Accent2 2" xfId="161" xr:uid="{00000000-0005-0000-0000-00009E000000}"/>
    <cellStyle name="Accent2 3" xfId="162" xr:uid="{00000000-0005-0000-0000-00009F000000}"/>
    <cellStyle name="Accent3 2" xfId="163" xr:uid="{00000000-0005-0000-0000-0000A0000000}"/>
    <cellStyle name="Accent3 3" xfId="164" xr:uid="{00000000-0005-0000-0000-0000A1000000}"/>
    <cellStyle name="Accent4 2" xfId="165" xr:uid="{00000000-0005-0000-0000-0000A2000000}"/>
    <cellStyle name="Accent4 3" xfId="166" xr:uid="{00000000-0005-0000-0000-0000A3000000}"/>
    <cellStyle name="Accent5 2" xfId="167" xr:uid="{00000000-0005-0000-0000-0000A4000000}"/>
    <cellStyle name="Accent5 3" xfId="168" xr:uid="{00000000-0005-0000-0000-0000A5000000}"/>
    <cellStyle name="Accent6 2" xfId="169" xr:uid="{00000000-0005-0000-0000-0000A6000000}"/>
    <cellStyle name="Accent6 3" xfId="170" xr:uid="{00000000-0005-0000-0000-0000A7000000}"/>
    <cellStyle name="amount" xfId="171" xr:uid="{00000000-0005-0000-0000-0000A8000000}"/>
    <cellStyle name="Bad 2" xfId="172" xr:uid="{00000000-0005-0000-0000-0000A9000000}"/>
    <cellStyle name="Bad 3" xfId="173" xr:uid="{00000000-0005-0000-0000-0000AA000000}"/>
    <cellStyle name="Body text" xfId="174" xr:uid="{00000000-0005-0000-0000-0000AB000000}"/>
    <cellStyle name="Calculation 2" xfId="175" xr:uid="{00000000-0005-0000-0000-0000AC000000}"/>
    <cellStyle name="Calculation 3" xfId="176" xr:uid="{00000000-0005-0000-0000-0000AD000000}"/>
    <cellStyle name="Check Cell 2" xfId="177" xr:uid="{00000000-0005-0000-0000-0000AE000000}"/>
    <cellStyle name="Check Cell 3" xfId="178" xr:uid="{00000000-0005-0000-0000-0000AF000000}"/>
    <cellStyle name="Comma" xfId="1" builtinId="3"/>
    <cellStyle name="Comma [0] 2" xfId="179" xr:uid="{00000000-0005-0000-0000-0000B1000000}"/>
    <cellStyle name="Comma [0] 2 2" xfId="180" xr:uid="{00000000-0005-0000-0000-0000B2000000}"/>
    <cellStyle name="Comma [0] 3" xfId="181" xr:uid="{00000000-0005-0000-0000-0000B3000000}"/>
    <cellStyle name="Comma [0] 3 2" xfId="182" xr:uid="{00000000-0005-0000-0000-0000B4000000}"/>
    <cellStyle name="Comma 10" xfId="183" xr:uid="{00000000-0005-0000-0000-0000B5000000}"/>
    <cellStyle name="Comma 10 2" xfId="184" xr:uid="{00000000-0005-0000-0000-0000B6000000}"/>
    <cellStyle name="Comma 11" xfId="185" xr:uid="{00000000-0005-0000-0000-0000B7000000}"/>
    <cellStyle name="Comma 11 2" xfId="186" xr:uid="{00000000-0005-0000-0000-0000B8000000}"/>
    <cellStyle name="Comma 12" xfId="187" xr:uid="{00000000-0005-0000-0000-0000B9000000}"/>
    <cellStyle name="Comma 13" xfId="188" xr:uid="{00000000-0005-0000-0000-0000BA000000}"/>
    <cellStyle name="Comma 14" xfId="189" xr:uid="{00000000-0005-0000-0000-0000BB000000}"/>
    <cellStyle name="Comma 15" xfId="190" xr:uid="{00000000-0005-0000-0000-0000BC000000}"/>
    <cellStyle name="Comma 15 2" xfId="191" xr:uid="{00000000-0005-0000-0000-0000BD000000}"/>
    <cellStyle name="Comma 15 3" xfId="192" xr:uid="{00000000-0005-0000-0000-0000BE000000}"/>
    <cellStyle name="Comma 16" xfId="193" xr:uid="{00000000-0005-0000-0000-0000BF000000}"/>
    <cellStyle name="Comma 17" xfId="194" xr:uid="{00000000-0005-0000-0000-0000C0000000}"/>
    <cellStyle name="Comma 17 2" xfId="195" xr:uid="{00000000-0005-0000-0000-0000C1000000}"/>
    <cellStyle name="Comma 18" xfId="196" xr:uid="{00000000-0005-0000-0000-0000C2000000}"/>
    <cellStyle name="Comma 18 2" xfId="197" xr:uid="{00000000-0005-0000-0000-0000C3000000}"/>
    <cellStyle name="Comma 19" xfId="198" xr:uid="{00000000-0005-0000-0000-0000C4000000}"/>
    <cellStyle name="Comma 19 2" xfId="199" xr:uid="{00000000-0005-0000-0000-0000C5000000}"/>
    <cellStyle name="Comma 2" xfId="200" xr:uid="{00000000-0005-0000-0000-0000C6000000}"/>
    <cellStyle name="Comma 2 2" xfId="201" xr:uid="{00000000-0005-0000-0000-0000C7000000}"/>
    <cellStyle name="Comma 2 3" xfId="202" xr:uid="{00000000-0005-0000-0000-0000C8000000}"/>
    <cellStyle name="Comma 20" xfId="203" xr:uid="{00000000-0005-0000-0000-0000C9000000}"/>
    <cellStyle name="Comma 20 2" xfId="204" xr:uid="{00000000-0005-0000-0000-0000CA000000}"/>
    <cellStyle name="Comma 21" xfId="205" xr:uid="{00000000-0005-0000-0000-0000CB000000}"/>
    <cellStyle name="Comma 21 2" xfId="206" xr:uid="{00000000-0005-0000-0000-0000CC000000}"/>
    <cellStyle name="Comma 22" xfId="207" xr:uid="{00000000-0005-0000-0000-0000CD000000}"/>
    <cellStyle name="Comma 22 2" xfId="208" xr:uid="{00000000-0005-0000-0000-0000CE000000}"/>
    <cellStyle name="Comma 23" xfId="209" xr:uid="{00000000-0005-0000-0000-0000CF000000}"/>
    <cellStyle name="Comma 24" xfId="210" xr:uid="{00000000-0005-0000-0000-0000D0000000}"/>
    <cellStyle name="Comma 25" xfId="211" xr:uid="{00000000-0005-0000-0000-0000D1000000}"/>
    <cellStyle name="Comma 3" xfId="212" xr:uid="{00000000-0005-0000-0000-0000D2000000}"/>
    <cellStyle name="Comma 3 2" xfId="213" xr:uid="{00000000-0005-0000-0000-0000D3000000}"/>
    <cellStyle name="Comma 3 3" xfId="214" xr:uid="{00000000-0005-0000-0000-0000D4000000}"/>
    <cellStyle name="Comma 3 4" xfId="215" xr:uid="{00000000-0005-0000-0000-0000D5000000}"/>
    <cellStyle name="Comma 4" xfId="216" xr:uid="{00000000-0005-0000-0000-0000D6000000}"/>
    <cellStyle name="Comma 4 2" xfId="217" xr:uid="{00000000-0005-0000-0000-0000D7000000}"/>
    <cellStyle name="Comma 5" xfId="218" xr:uid="{00000000-0005-0000-0000-0000D8000000}"/>
    <cellStyle name="Comma 5 2" xfId="219" xr:uid="{00000000-0005-0000-0000-0000D9000000}"/>
    <cellStyle name="Comma 6" xfId="220" xr:uid="{00000000-0005-0000-0000-0000DA000000}"/>
    <cellStyle name="Comma 6 2" xfId="221" xr:uid="{00000000-0005-0000-0000-0000DB000000}"/>
    <cellStyle name="Comma 7" xfId="222" xr:uid="{00000000-0005-0000-0000-0000DC000000}"/>
    <cellStyle name="Comma 7 2" xfId="223" xr:uid="{00000000-0005-0000-0000-0000DD000000}"/>
    <cellStyle name="Comma 8" xfId="224" xr:uid="{00000000-0005-0000-0000-0000DE000000}"/>
    <cellStyle name="Comma 8 2" xfId="225" xr:uid="{00000000-0005-0000-0000-0000DF000000}"/>
    <cellStyle name="Comma 9" xfId="226" xr:uid="{00000000-0005-0000-0000-0000E0000000}"/>
    <cellStyle name="Comma 9 2" xfId="227" xr:uid="{00000000-0005-0000-0000-0000E1000000}"/>
    <cellStyle name="Currency [0] 2" xfId="228" xr:uid="{00000000-0005-0000-0000-0000E2000000}"/>
    <cellStyle name="Currency [0] 3" xfId="229" xr:uid="{00000000-0005-0000-0000-0000E3000000}"/>
    <cellStyle name="Currency 2" xfId="230" xr:uid="{00000000-0005-0000-0000-0000E4000000}"/>
    <cellStyle name="Explanatory Text 2" xfId="231" xr:uid="{00000000-0005-0000-0000-0000E5000000}"/>
    <cellStyle name="Explanatory Text 3" xfId="232" xr:uid="{00000000-0005-0000-0000-0000E6000000}"/>
    <cellStyle name="Good 2" xfId="233" xr:uid="{00000000-0005-0000-0000-0000E7000000}"/>
    <cellStyle name="Good 3" xfId="234" xr:uid="{00000000-0005-0000-0000-0000E8000000}"/>
    <cellStyle name="header" xfId="235" xr:uid="{00000000-0005-0000-0000-0000E9000000}"/>
    <cellStyle name="Header Total" xfId="236" xr:uid="{00000000-0005-0000-0000-0000EA000000}"/>
    <cellStyle name="Header1" xfId="237" xr:uid="{00000000-0005-0000-0000-0000EB000000}"/>
    <cellStyle name="Header2" xfId="238" xr:uid="{00000000-0005-0000-0000-0000EC000000}"/>
    <cellStyle name="Header3" xfId="239" xr:uid="{00000000-0005-0000-0000-0000ED000000}"/>
    <cellStyle name="Header4" xfId="240" xr:uid="{00000000-0005-0000-0000-0000EE000000}"/>
    <cellStyle name="Heading 1 2" xfId="241" xr:uid="{00000000-0005-0000-0000-0000EF000000}"/>
    <cellStyle name="Heading 1 3" xfId="242" xr:uid="{00000000-0005-0000-0000-0000F0000000}"/>
    <cellStyle name="Heading 2 2" xfId="243" xr:uid="{00000000-0005-0000-0000-0000F1000000}"/>
    <cellStyle name="Heading 2 3" xfId="244" xr:uid="{00000000-0005-0000-0000-0000F2000000}"/>
    <cellStyle name="Heading 3 2" xfId="245" xr:uid="{00000000-0005-0000-0000-0000F3000000}"/>
    <cellStyle name="Heading 3 3" xfId="246" xr:uid="{00000000-0005-0000-0000-0000F4000000}"/>
    <cellStyle name="Heading 4 2" xfId="247" xr:uid="{00000000-0005-0000-0000-0000F5000000}"/>
    <cellStyle name="Heading 4 3" xfId="248" xr:uid="{00000000-0005-0000-0000-0000F6000000}"/>
    <cellStyle name="Input 2" xfId="249" xr:uid="{00000000-0005-0000-0000-0000F7000000}"/>
    <cellStyle name="Input 3" xfId="250" xr:uid="{00000000-0005-0000-0000-0000F8000000}"/>
    <cellStyle name="Linked Cell 2" xfId="251" xr:uid="{00000000-0005-0000-0000-0000F9000000}"/>
    <cellStyle name="Linked Cell 3" xfId="252" xr:uid="{00000000-0005-0000-0000-0000FA000000}"/>
    <cellStyle name="Neutral 2" xfId="253" xr:uid="{00000000-0005-0000-0000-0000FB000000}"/>
    <cellStyle name="Neutral 3" xfId="254" xr:uid="{00000000-0005-0000-0000-0000FC000000}"/>
    <cellStyle name="NonPrint_Heading" xfId="255" xr:uid="{00000000-0005-0000-0000-0000FD000000}"/>
    <cellStyle name="Normal" xfId="0" builtinId="0"/>
    <cellStyle name="Normal 10" xfId="256" xr:uid="{00000000-0005-0000-0000-0000FF000000}"/>
    <cellStyle name="Normal 10 2" xfId="257" xr:uid="{00000000-0005-0000-0000-000000010000}"/>
    <cellStyle name="Normal 11" xfId="258" xr:uid="{00000000-0005-0000-0000-000001010000}"/>
    <cellStyle name="Normal 11 2" xfId="259" xr:uid="{00000000-0005-0000-0000-000002010000}"/>
    <cellStyle name="Normal 12" xfId="260" xr:uid="{00000000-0005-0000-0000-000003010000}"/>
    <cellStyle name="Normal 13" xfId="261" xr:uid="{00000000-0005-0000-0000-000004010000}"/>
    <cellStyle name="Normal 2" xfId="262" xr:uid="{00000000-0005-0000-0000-000005010000}"/>
    <cellStyle name="Normal 2 2" xfId="263" xr:uid="{00000000-0005-0000-0000-000006010000}"/>
    <cellStyle name="Normal 2 2 2" xfId="264" xr:uid="{00000000-0005-0000-0000-000007010000}"/>
    <cellStyle name="Normal 2 3" xfId="265" xr:uid="{00000000-0005-0000-0000-000008010000}"/>
    <cellStyle name="Normal 2 4" xfId="266" xr:uid="{00000000-0005-0000-0000-000009010000}"/>
    <cellStyle name="Normal 2 5" xfId="267" xr:uid="{00000000-0005-0000-0000-00000A010000}"/>
    <cellStyle name="Normal 2 6" xfId="268" xr:uid="{00000000-0005-0000-0000-00000B010000}"/>
    <cellStyle name="Normal 2 7" xfId="269" xr:uid="{00000000-0005-0000-0000-00000C010000}"/>
    <cellStyle name="Normal 2 8" xfId="270" xr:uid="{00000000-0005-0000-0000-00000D010000}"/>
    <cellStyle name="Normal 2 9" xfId="271" xr:uid="{00000000-0005-0000-0000-00000E010000}"/>
    <cellStyle name="Normal 2_Sheet2" xfId="272" xr:uid="{00000000-0005-0000-0000-00000F010000}"/>
    <cellStyle name="Normal 3" xfId="273" xr:uid="{00000000-0005-0000-0000-000010010000}"/>
    <cellStyle name="Normal 3 2" xfId="274" xr:uid="{00000000-0005-0000-0000-000011010000}"/>
    <cellStyle name="Normal 4" xfId="275" xr:uid="{00000000-0005-0000-0000-000012010000}"/>
    <cellStyle name="Normal 4 2" xfId="276" xr:uid="{00000000-0005-0000-0000-000013010000}"/>
    <cellStyle name="Normal 5" xfId="277" xr:uid="{00000000-0005-0000-0000-000014010000}"/>
    <cellStyle name="Normal 5 2" xfId="278" xr:uid="{00000000-0005-0000-0000-000015010000}"/>
    <cellStyle name="Normal 5 3" xfId="279" xr:uid="{00000000-0005-0000-0000-000016010000}"/>
    <cellStyle name="Normal 6" xfId="280" xr:uid="{00000000-0005-0000-0000-000017010000}"/>
    <cellStyle name="Normal 6 2" xfId="281" xr:uid="{00000000-0005-0000-0000-000018010000}"/>
    <cellStyle name="Normal 7" xfId="282" xr:uid="{00000000-0005-0000-0000-000019010000}"/>
    <cellStyle name="Normal 7 2" xfId="283" xr:uid="{00000000-0005-0000-0000-00001A010000}"/>
    <cellStyle name="Normal 7 3" xfId="284" xr:uid="{00000000-0005-0000-0000-00001B010000}"/>
    <cellStyle name="Normal 8" xfId="285" xr:uid="{00000000-0005-0000-0000-00001C010000}"/>
    <cellStyle name="Normal 8 2" xfId="286" xr:uid="{00000000-0005-0000-0000-00001D010000}"/>
    <cellStyle name="Normal 8 3" xfId="287" xr:uid="{00000000-0005-0000-0000-00001E010000}"/>
    <cellStyle name="Normal 9" xfId="288" xr:uid="{00000000-0005-0000-0000-00001F010000}"/>
    <cellStyle name="Normal 9 2" xfId="289" xr:uid="{00000000-0005-0000-0000-000020010000}"/>
    <cellStyle name="Note 10" xfId="290" xr:uid="{00000000-0005-0000-0000-000021010000}"/>
    <cellStyle name="Note 2" xfId="291" xr:uid="{00000000-0005-0000-0000-000022010000}"/>
    <cellStyle name="Note 2 2" xfId="292" xr:uid="{00000000-0005-0000-0000-000023010000}"/>
    <cellStyle name="Note 2 3" xfId="293" xr:uid="{00000000-0005-0000-0000-000024010000}"/>
    <cellStyle name="Note 3" xfId="294" xr:uid="{00000000-0005-0000-0000-000025010000}"/>
    <cellStyle name="Note 3 2" xfId="295" xr:uid="{00000000-0005-0000-0000-000026010000}"/>
    <cellStyle name="Note 4" xfId="296" xr:uid="{00000000-0005-0000-0000-000027010000}"/>
    <cellStyle name="Note 4 2" xfId="297" xr:uid="{00000000-0005-0000-0000-000028010000}"/>
    <cellStyle name="Note 5" xfId="298" xr:uid="{00000000-0005-0000-0000-000029010000}"/>
    <cellStyle name="Note 5 2" xfId="299" xr:uid="{00000000-0005-0000-0000-00002A010000}"/>
    <cellStyle name="Note 6" xfId="300" xr:uid="{00000000-0005-0000-0000-00002B010000}"/>
    <cellStyle name="Note 6 2" xfId="301" xr:uid="{00000000-0005-0000-0000-00002C010000}"/>
    <cellStyle name="Note 7" xfId="302" xr:uid="{00000000-0005-0000-0000-00002D010000}"/>
    <cellStyle name="Note 8" xfId="303" xr:uid="{00000000-0005-0000-0000-00002E010000}"/>
    <cellStyle name="Note 9" xfId="304" xr:uid="{00000000-0005-0000-0000-00002F010000}"/>
    <cellStyle name="Output 2" xfId="305" xr:uid="{00000000-0005-0000-0000-000030010000}"/>
    <cellStyle name="Output 3" xfId="306" xr:uid="{00000000-0005-0000-0000-000031010000}"/>
    <cellStyle name="Percent" xfId="2" builtinId="5"/>
    <cellStyle name="Percent 2" xfId="307" xr:uid="{00000000-0005-0000-0000-000033010000}"/>
    <cellStyle name="Percent 3" xfId="308" xr:uid="{00000000-0005-0000-0000-000034010000}"/>
    <cellStyle name="Percent 3 2" xfId="309" xr:uid="{00000000-0005-0000-0000-000035010000}"/>
    <cellStyle name="Percent 3 3" xfId="310" xr:uid="{00000000-0005-0000-0000-000036010000}"/>
    <cellStyle name="Percent 4" xfId="311" xr:uid="{00000000-0005-0000-0000-000037010000}"/>
    <cellStyle name="Product Title" xfId="312" xr:uid="{00000000-0005-0000-0000-000038010000}"/>
    <cellStyle name="Text" xfId="313" xr:uid="{00000000-0005-0000-0000-000039010000}"/>
    <cellStyle name="Title 2" xfId="314" xr:uid="{00000000-0005-0000-0000-00003A010000}"/>
    <cellStyle name="Title 3" xfId="315" xr:uid="{00000000-0005-0000-0000-00003B010000}"/>
    <cellStyle name="Total 2" xfId="316" xr:uid="{00000000-0005-0000-0000-00003C010000}"/>
    <cellStyle name="Total 3" xfId="317" xr:uid="{00000000-0005-0000-0000-00003D010000}"/>
    <cellStyle name="Warning Text 2" xfId="318" xr:uid="{00000000-0005-0000-0000-00003E010000}"/>
    <cellStyle name="Warning Text 3" xfId="319" xr:uid="{00000000-0005-0000-0000-00003F01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6" Type="http://schemas.openxmlformats.org/officeDocument/2006/relationships/image" Target="../media/image10.jpeg"/><Relationship Id="rId5" Type="http://schemas.openxmlformats.org/officeDocument/2006/relationships/image" Target="../media/image9.jpe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1.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1</xdr:row>
      <xdr:rowOff>146277</xdr:rowOff>
    </xdr:from>
    <xdr:to>
      <xdr:col>6</xdr:col>
      <xdr:colOff>428385</xdr:colOff>
      <xdr:row>5</xdr:row>
      <xdr:rowOff>51706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336777"/>
          <a:ext cx="4884964" cy="1323294"/>
        </a:xfrm>
        <a:prstGeom prst="rect">
          <a:avLst/>
        </a:prstGeom>
      </xdr:spPr>
    </xdr:pic>
    <xdr:clientData/>
  </xdr:twoCellAnchor>
  <xdr:twoCellAnchor>
    <xdr:from>
      <xdr:col>28</xdr:col>
      <xdr:colOff>54429</xdr:colOff>
      <xdr:row>1</xdr:row>
      <xdr:rowOff>27214</xdr:rowOff>
    </xdr:from>
    <xdr:to>
      <xdr:col>32</xdr:col>
      <xdr:colOff>789214</xdr:colOff>
      <xdr:row>6</xdr:row>
      <xdr:rowOff>172811</xdr:rowOff>
    </xdr:to>
    <xdr:pic>
      <xdr:nvPicPr>
        <xdr:cNvPr id="5" name="Picture 4" descr="HM GOV_660_AW">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65786" y="27214"/>
          <a:ext cx="5456464" cy="1683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108857</xdr:colOff>
      <xdr:row>1</xdr:row>
      <xdr:rowOff>146277</xdr:rowOff>
    </xdr:from>
    <xdr:to>
      <xdr:col>6</xdr:col>
      <xdr:colOff>809385</xdr:colOff>
      <xdr:row>5</xdr:row>
      <xdr:rowOff>61866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329157"/>
          <a:ext cx="4975348" cy="1269409"/>
        </a:xfrm>
        <a:prstGeom prst="rect">
          <a:avLst/>
        </a:prstGeom>
      </xdr:spPr>
    </xdr:pic>
    <xdr:clientData/>
  </xdr:twoCellAnchor>
  <xdr:twoCellAnchor>
    <xdr:from>
      <xdr:col>28</xdr:col>
      <xdr:colOff>54429</xdr:colOff>
      <xdr:row>1</xdr:row>
      <xdr:rowOff>27214</xdr:rowOff>
    </xdr:from>
    <xdr:to>
      <xdr:col>32</xdr:col>
      <xdr:colOff>789214</xdr:colOff>
      <xdr:row>6</xdr:row>
      <xdr:rowOff>172811</xdr:rowOff>
    </xdr:to>
    <xdr:pic>
      <xdr:nvPicPr>
        <xdr:cNvPr id="3" name="Picture 2" descr="HM GOV_660_AW">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89389" y="210094"/>
          <a:ext cx="5924005" cy="169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2408465</xdr:colOff>
      <xdr:row>1</xdr:row>
      <xdr:rowOff>27214</xdr:rowOff>
    </xdr:from>
    <xdr:to>
      <xdr:col>32</xdr:col>
      <xdr:colOff>789214</xdr:colOff>
      <xdr:row>6</xdr:row>
      <xdr:rowOff>172811</xdr:rowOff>
    </xdr:to>
    <xdr:pic>
      <xdr:nvPicPr>
        <xdr:cNvPr id="3" name="Picture 2" descr="HM GOV_660_AW">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67565" y="217714"/>
          <a:ext cx="4705349" cy="1717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258535</xdr:colOff>
      <xdr:row>0</xdr:row>
      <xdr:rowOff>136073</xdr:rowOff>
    </xdr:from>
    <xdr:to>
      <xdr:col>3</xdr:col>
      <xdr:colOff>81642</xdr:colOff>
      <xdr:row>6</xdr:row>
      <xdr:rowOff>132732</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6964" y="136073"/>
          <a:ext cx="1823357" cy="1751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348354</xdr:colOff>
      <xdr:row>0</xdr:row>
      <xdr:rowOff>81427</xdr:rowOff>
    </xdr:from>
    <xdr:to>
      <xdr:col>30</xdr:col>
      <xdr:colOff>686704</xdr:colOff>
      <xdr:row>2</xdr:row>
      <xdr:rowOff>373150</xdr:rowOff>
    </xdr:to>
    <xdr:pic>
      <xdr:nvPicPr>
        <xdr:cNvPr id="2" name="Picture 1" descr="HM GOV_660_AW">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02552" y="81427"/>
          <a:ext cx="3067093" cy="1050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4678</xdr:rowOff>
    </xdr:from>
    <xdr:to>
      <xdr:col>2</xdr:col>
      <xdr:colOff>833585</xdr:colOff>
      <xdr:row>2</xdr:row>
      <xdr:rowOff>184812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678"/>
          <a:ext cx="2389335" cy="942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9</xdr:col>
      <xdr:colOff>100476</xdr:colOff>
      <xdr:row>4</xdr:row>
      <xdr:rowOff>167095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 y="190500"/>
          <a:ext cx="4476533" cy="1374049"/>
        </a:xfrm>
        <a:prstGeom prst="rect">
          <a:avLst/>
        </a:prstGeom>
      </xdr:spPr>
    </xdr:pic>
    <xdr:clientData/>
  </xdr:twoCellAnchor>
  <xdr:twoCellAnchor editAs="oneCell">
    <xdr:from>
      <xdr:col>26</xdr:col>
      <xdr:colOff>0</xdr:colOff>
      <xdr:row>2</xdr:row>
      <xdr:rowOff>323850</xdr:rowOff>
    </xdr:from>
    <xdr:to>
      <xdr:col>28</xdr:col>
      <xdr:colOff>852900</xdr:colOff>
      <xdr:row>5</xdr:row>
      <xdr:rowOff>83828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49775" y="838200"/>
          <a:ext cx="2020393" cy="819974"/>
        </a:xfrm>
        <a:prstGeom prst="rect">
          <a:avLst/>
        </a:prstGeom>
      </xdr:spPr>
    </xdr:pic>
    <xdr:clientData/>
  </xdr:twoCellAnchor>
  <xdr:twoCellAnchor editAs="oneCell">
    <xdr:from>
      <xdr:col>28</xdr:col>
      <xdr:colOff>1409700</xdr:colOff>
      <xdr:row>2</xdr:row>
      <xdr:rowOff>228600</xdr:rowOff>
    </xdr:from>
    <xdr:to>
      <xdr:col>30</xdr:col>
      <xdr:colOff>797089</xdr:colOff>
      <xdr:row>5</xdr:row>
      <xdr:rowOff>92930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40575" y="742950"/>
          <a:ext cx="1945532" cy="924326"/>
        </a:xfrm>
        <a:prstGeom prst="rect">
          <a:avLst/>
        </a:prstGeom>
      </xdr:spPr>
    </xdr:pic>
    <xdr:clientData/>
  </xdr:twoCellAnchor>
  <xdr:twoCellAnchor editAs="oneCell">
    <xdr:from>
      <xdr:col>2</xdr:col>
      <xdr:colOff>0</xdr:colOff>
      <xdr:row>1</xdr:row>
      <xdr:rowOff>0</xdr:rowOff>
    </xdr:from>
    <xdr:to>
      <xdr:col>9</xdr:col>
      <xdr:colOff>62376</xdr:colOff>
      <xdr:row>5</xdr:row>
      <xdr:rowOff>14695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3050" y="190500"/>
          <a:ext cx="4419383" cy="1357720"/>
        </a:xfrm>
        <a:prstGeom prst="rect">
          <a:avLst/>
        </a:prstGeom>
      </xdr:spPr>
    </xdr:pic>
    <xdr:clientData/>
  </xdr:twoCellAnchor>
  <xdr:twoCellAnchor editAs="oneCell">
    <xdr:from>
      <xdr:col>26</xdr:col>
      <xdr:colOff>0</xdr:colOff>
      <xdr:row>2</xdr:row>
      <xdr:rowOff>323850</xdr:rowOff>
    </xdr:from>
    <xdr:to>
      <xdr:col>28</xdr:col>
      <xdr:colOff>833850</xdr:colOff>
      <xdr:row>5</xdr:row>
      <xdr:rowOff>112403</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64025" y="847725"/>
          <a:ext cx="1982293" cy="807728"/>
        </a:xfrm>
        <a:prstGeom prst="rect">
          <a:avLst/>
        </a:prstGeom>
      </xdr:spPr>
    </xdr:pic>
    <xdr:clientData/>
  </xdr:twoCellAnchor>
  <xdr:twoCellAnchor editAs="oneCell">
    <xdr:from>
      <xdr:col>28</xdr:col>
      <xdr:colOff>1409700</xdr:colOff>
      <xdr:row>2</xdr:row>
      <xdr:rowOff>228600</xdr:rowOff>
    </xdr:from>
    <xdr:to>
      <xdr:col>30</xdr:col>
      <xdr:colOff>778039</xdr:colOff>
      <xdr:row>5</xdr:row>
      <xdr:rowOff>121505</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516725" y="752475"/>
          <a:ext cx="1916957" cy="912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3</xdr:row>
      <xdr:rowOff>329973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86325" cy="1290637"/>
        </a:xfrm>
        <a:prstGeom prst="rect">
          <a:avLst/>
        </a:prstGeom>
      </xdr:spPr>
    </xdr:pic>
    <xdr:clientData/>
  </xdr:twoCellAnchor>
  <xdr:twoCellAnchor editAs="oneCell">
    <xdr:from>
      <xdr:col>28</xdr:col>
      <xdr:colOff>489857</xdr:colOff>
      <xdr:row>0</xdr:row>
      <xdr:rowOff>176893</xdr:rowOff>
    </xdr:from>
    <xdr:to>
      <xdr:col>32</xdr:col>
      <xdr:colOff>933462</xdr:colOff>
      <xdr:row>3</xdr:row>
      <xdr:rowOff>122465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615932" y="176893"/>
          <a:ext cx="4196455" cy="906236"/>
        </a:xfrm>
        <a:prstGeom prst="rect">
          <a:avLst/>
        </a:prstGeom>
      </xdr:spPr>
    </xdr:pic>
    <xdr:clientData/>
  </xdr:twoCellAnchor>
  <xdr:twoCellAnchor>
    <xdr:from>
      <xdr:col>30</xdr:col>
      <xdr:colOff>55803</xdr:colOff>
      <xdr:row>3</xdr:row>
      <xdr:rowOff>333664</xdr:rowOff>
    </xdr:from>
    <xdr:to>
      <xdr:col>32</xdr:col>
      <xdr:colOff>55803</xdr:colOff>
      <xdr:row>8</xdr:row>
      <xdr:rowOff>9527</xdr:rowOff>
    </xdr:to>
    <xdr:pic>
      <xdr:nvPicPr>
        <xdr:cNvPr id="4" name="Picture 3" descr="HM GOV_660_AW">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362978" y="1267114"/>
          <a:ext cx="2571750" cy="876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108857</xdr:colOff>
      <xdr:row>1</xdr:row>
      <xdr:rowOff>146277</xdr:rowOff>
    </xdr:from>
    <xdr:to>
      <xdr:col>8</xdr:col>
      <xdr:colOff>20401</xdr:colOff>
      <xdr:row>4</xdr:row>
      <xdr:rowOff>135382</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336777"/>
          <a:ext cx="4890407" cy="12103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orsetLEP_Dashbo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5_%20Annex%202%20DorselLEP_Dashboard_14-1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Z\Implementation%20plan\DorselLEP_Dashboard_29-04-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osborne\Desktop\nnnnnof%20DorsetLEP_Dashboard%20with%20Q2%20data_Oct%2020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Deal"/>
      <sheetName val="Growing Places Fund"/>
      <sheetName val="Dorset Gateway"/>
      <sheetName val="Dorset Innovation Park"/>
      <sheetName val="Careers and Enterprise Company"/>
      <sheetName val="ESIF"/>
      <sheetName val="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Deal"/>
      <sheetName val="Growing Places Fund"/>
      <sheetName val="Dorset Gateway"/>
      <sheetName val="Dorset Innovation Park"/>
      <sheetName val="Data"/>
    </sheetNames>
    <sheetDataSet>
      <sheetData sheetId="0"/>
      <sheetData sheetId="1"/>
      <sheetData sheetId="2"/>
      <sheetData sheetId="3">
        <row r="13">
          <cell r="U13">
            <v>284501</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Deal"/>
      <sheetName val="Growing Places Fund"/>
      <sheetName val="Getting Building Fund"/>
      <sheetName val="Dorset Gateway"/>
      <sheetName val="Dorset Innovation Park"/>
      <sheetName val="ESIF"/>
      <sheetName val="Careers and Enterprise Comp "/>
      <sheetName val="Data"/>
    </sheetNames>
    <sheetDataSet>
      <sheetData sheetId="0">
        <row r="8">
          <cell r="A8">
            <v>44105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AG51"/>
  <sheetViews>
    <sheetView showGridLines="0" zoomScale="50" zoomScaleNormal="50" workbookViewId="0">
      <pane ySplit="11" topLeftCell="A12" activePane="bottomLeft" state="frozenSplit"/>
      <selection pane="bottomLeft" activeCell="Q16" sqref="Q16"/>
    </sheetView>
  </sheetViews>
  <sheetFormatPr defaultColWidth="9.44140625" defaultRowHeight="15.05" x14ac:dyDescent="0.3"/>
  <cols>
    <col min="1" max="1" width="30.44140625" style="29" customWidth="1"/>
    <col min="2" max="2" width="1.5546875" style="30" customWidth="1"/>
    <col min="3" max="3" width="17.44140625" style="29" customWidth="1"/>
    <col min="4" max="4" width="1.5546875" style="30" customWidth="1"/>
    <col min="5" max="5" width="15.44140625" style="29" customWidth="1"/>
    <col min="6" max="6" width="1.5546875" style="30" customWidth="1"/>
    <col min="7" max="7" width="16.44140625" style="29" customWidth="1"/>
    <col min="8" max="8" width="1.5546875" style="30" customWidth="1"/>
    <col min="9" max="9" width="14.44140625" style="29" customWidth="1"/>
    <col min="10" max="10" width="1.5546875" style="30" customWidth="1"/>
    <col min="11" max="11" width="12.5546875" style="29" customWidth="1"/>
    <col min="12" max="12" width="1.5546875" style="30" customWidth="1"/>
    <col min="13" max="13" width="10.5546875" style="29" customWidth="1"/>
    <col min="14" max="14" width="1.5546875" style="30" customWidth="1"/>
    <col min="15" max="15" width="14.44140625" style="29" bestFit="1" customWidth="1"/>
    <col min="16" max="16" width="1.5546875" style="30" customWidth="1"/>
    <col min="17" max="17" width="48.5546875" style="29" customWidth="1"/>
    <col min="18" max="18" width="1.5546875" style="30" customWidth="1"/>
    <col min="19" max="19" width="14.44140625" style="32" bestFit="1" customWidth="1"/>
    <col min="20" max="20" width="2.5546875" style="30" customWidth="1"/>
    <col min="21" max="21" width="13.5546875" style="29" bestFit="1" customWidth="1"/>
    <col min="22" max="22" width="1.5546875" style="30" customWidth="1"/>
    <col min="23" max="23" width="13.5546875" style="29" bestFit="1" customWidth="1"/>
    <col min="24" max="24" width="1.5546875" style="30" customWidth="1"/>
    <col min="25" max="25" width="11.5546875" style="29" customWidth="1"/>
    <col min="26" max="26" width="1.5546875" style="30" customWidth="1"/>
    <col min="27" max="27" width="60.44140625" style="29" customWidth="1"/>
    <col min="28" max="28" width="1.5546875" style="30" customWidth="1"/>
    <col min="29" max="29" width="20.5546875" style="29" customWidth="1"/>
    <col min="30" max="30" width="1.5546875" style="30" customWidth="1"/>
    <col min="31" max="31" width="51.5546875" style="29" customWidth="1"/>
    <col min="32" max="32" width="1.5546875" style="30" customWidth="1"/>
    <col min="33" max="33" width="20.44140625" style="29" customWidth="1"/>
    <col min="34" max="16384" width="9.44140625" style="29"/>
  </cols>
  <sheetData>
    <row r="2" spans="1:33" ht="26.3" x14ac:dyDescent="0.3">
      <c r="Q2" s="32"/>
      <c r="R2" s="31"/>
      <c r="S2" s="30"/>
      <c r="T2" s="29"/>
    </row>
    <row r="3" spans="1:33" ht="33.85" x14ac:dyDescent="0.3">
      <c r="I3" s="29" t="s">
        <v>4</v>
      </c>
      <c r="Q3" s="87"/>
      <c r="R3" s="88" t="s">
        <v>18</v>
      </c>
      <c r="S3" s="89"/>
      <c r="T3" s="90"/>
      <c r="U3" s="90"/>
      <c r="V3" s="89"/>
      <c r="W3" s="90"/>
    </row>
    <row r="4" spans="1:33" ht="33.85" x14ac:dyDescent="0.3">
      <c r="P4" s="29"/>
      <c r="Q4" s="89"/>
      <c r="R4" s="88" t="s">
        <v>22</v>
      </c>
      <c r="S4" s="89"/>
      <c r="T4" s="90"/>
      <c r="U4" s="90"/>
      <c r="V4" s="89"/>
      <c r="W4" s="90"/>
    </row>
    <row r="5" spans="1:33" x14ac:dyDescent="0.3">
      <c r="P5" s="29"/>
      <c r="Q5" s="30"/>
      <c r="S5" s="29"/>
    </row>
    <row r="7" spans="1:33" ht="18.2" x14ac:dyDescent="0.3">
      <c r="A7" s="33" t="s">
        <v>17</v>
      </c>
    </row>
    <row r="8" spans="1:33" ht="16.45" customHeight="1" x14ac:dyDescent="0.3">
      <c r="A8" s="147">
        <v>44663</v>
      </c>
    </row>
    <row r="9" spans="1:33" x14ac:dyDescent="0.3">
      <c r="Q9" s="29" t="s">
        <v>4</v>
      </c>
    </row>
    <row r="10" spans="1:33" ht="18.2" x14ac:dyDescent="0.3">
      <c r="A10" s="164" t="s">
        <v>8</v>
      </c>
      <c r="B10" s="165"/>
      <c r="C10" s="165"/>
      <c r="D10" s="165"/>
      <c r="E10" s="165"/>
      <c r="F10" s="165"/>
      <c r="G10" s="165"/>
      <c r="H10" s="165"/>
      <c r="I10" s="165"/>
      <c r="J10" s="165"/>
      <c r="K10" s="165"/>
      <c r="L10" s="165"/>
      <c r="M10" s="165"/>
      <c r="N10" s="165"/>
      <c r="O10" s="165"/>
      <c r="P10" s="165"/>
      <c r="Q10" s="166"/>
      <c r="S10" s="162" t="s">
        <v>12</v>
      </c>
      <c r="T10" s="163"/>
      <c r="U10" s="163"/>
      <c r="V10" s="163"/>
      <c r="W10" s="163"/>
      <c r="X10" s="163"/>
      <c r="Y10" s="163"/>
      <c r="AA10" s="164" t="s">
        <v>13</v>
      </c>
      <c r="AB10" s="165"/>
      <c r="AC10" s="165"/>
      <c r="AD10" s="165"/>
      <c r="AE10" s="165"/>
      <c r="AF10" s="165"/>
      <c r="AG10" s="166"/>
    </row>
    <row r="11" spans="1:33" ht="63.4" customHeight="1" x14ac:dyDescent="0.3">
      <c r="A11" s="19" t="s">
        <v>0</v>
      </c>
      <c r="B11" s="34"/>
      <c r="C11" s="19" t="s">
        <v>1</v>
      </c>
      <c r="D11" s="1"/>
      <c r="E11" s="19" t="s">
        <v>2</v>
      </c>
      <c r="F11" s="1"/>
      <c r="G11" s="19" t="s">
        <v>3</v>
      </c>
      <c r="H11" s="1"/>
      <c r="I11" s="19" t="s">
        <v>15</v>
      </c>
      <c r="J11" s="1"/>
      <c r="K11" s="19" t="s">
        <v>16</v>
      </c>
      <c r="L11" s="1"/>
      <c r="M11" s="19" t="s">
        <v>9</v>
      </c>
      <c r="N11" s="1"/>
      <c r="O11" s="19" t="s">
        <v>5</v>
      </c>
      <c r="P11" s="1"/>
      <c r="Q11" s="19" t="s">
        <v>14</v>
      </c>
      <c r="R11" s="1"/>
      <c r="S11" s="19" t="s">
        <v>10</v>
      </c>
      <c r="T11" s="1"/>
      <c r="U11" s="19" t="s">
        <v>21</v>
      </c>
      <c r="V11" s="19"/>
      <c r="W11" s="19" t="s">
        <v>19</v>
      </c>
      <c r="X11" s="19"/>
      <c r="Y11" s="19" t="s">
        <v>11</v>
      </c>
      <c r="AA11" s="19" t="s">
        <v>86</v>
      </c>
      <c r="AB11" s="19"/>
      <c r="AC11" s="19" t="s">
        <v>20</v>
      </c>
      <c r="AD11" s="19"/>
      <c r="AE11" s="19" t="s">
        <v>224</v>
      </c>
      <c r="AF11" s="19"/>
      <c r="AG11" s="77" t="s">
        <v>20</v>
      </c>
    </row>
    <row r="12" spans="1:33" s="30" customFormat="1" x14ac:dyDescent="0.3">
      <c r="A12" s="47"/>
      <c r="B12" s="48"/>
      <c r="C12" s="49"/>
      <c r="D12" s="50"/>
      <c r="E12" s="51"/>
      <c r="F12" s="50"/>
      <c r="G12" s="51"/>
      <c r="H12" s="50"/>
      <c r="I12" s="52"/>
      <c r="J12" s="53"/>
      <c r="K12" s="52"/>
      <c r="L12" s="50"/>
      <c r="M12" s="51"/>
      <c r="N12" s="50"/>
      <c r="O12" s="54"/>
      <c r="P12" s="50"/>
      <c r="Q12" s="55"/>
      <c r="R12" s="50"/>
      <c r="S12" s="56"/>
      <c r="T12" s="50"/>
      <c r="U12" s="57"/>
      <c r="V12" s="50"/>
      <c r="W12" s="47"/>
      <c r="X12" s="50"/>
      <c r="Y12" s="47"/>
      <c r="Z12" s="50"/>
      <c r="AA12" s="57"/>
      <c r="AB12" s="50"/>
      <c r="AC12" s="57"/>
      <c r="AD12" s="50"/>
      <c r="AE12" s="57"/>
      <c r="AF12" s="50"/>
      <c r="AG12" s="78"/>
    </row>
    <row r="13" spans="1:33" ht="108" customHeight="1" x14ac:dyDescent="0.3">
      <c r="A13" s="28" t="s">
        <v>44</v>
      </c>
      <c r="B13" s="2"/>
      <c r="C13" s="5" t="s">
        <v>181</v>
      </c>
      <c r="D13" s="58"/>
      <c r="E13" s="6" t="s">
        <v>43</v>
      </c>
      <c r="F13" s="59"/>
      <c r="G13" s="6" t="s">
        <v>29</v>
      </c>
      <c r="H13" s="4"/>
      <c r="I13" s="20">
        <v>42095</v>
      </c>
      <c r="J13" s="22"/>
      <c r="K13" s="20">
        <v>44286</v>
      </c>
      <c r="L13" s="4"/>
      <c r="M13" s="6">
        <f>IF($A$8&gt;K13,100%,($A$8-I13)/(K13-I13))</f>
        <v>1</v>
      </c>
      <c r="N13" s="4"/>
      <c r="O13" s="25" t="s">
        <v>26</v>
      </c>
      <c r="P13" s="4"/>
      <c r="Q13" s="14" t="s">
        <v>81</v>
      </c>
      <c r="R13" s="4"/>
      <c r="S13" s="98">
        <v>47656377.880000003</v>
      </c>
      <c r="T13" s="154"/>
      <c r="U13" s="98">
        <v>40467873</v>
      </c>
      <c r="V13" s="154"/>
      <c r="W13" s="140">
        <v>40467873</v>
      </c>
      <c r="X13" s="4"/>
      <c r="Y13" s="18">
        <f t="shared" ref="Y13:Y18" si="0">W13/U13</f>
        <v>1</v>
      </c>
      <c r="AA13" s="14" t="s">
        <v>357</v>
      </c>
      <c r="AB13" s="58"/>
      <c r="AC13" s="65" t="s">
        <v>83</v>
      </c>
      <c r="AD13" s="59"/>
      <c r="AE13" s="14" t="s">
        <v>280</v>
      </c>
      <c r="AF13" s="4"/>
      <c r="AG13" s="158" t="s">
        <v>84</v>
      </c>
    </row>
    <row r="14" spans="1:33" ht="136.5" customHeight="1" x14ac:dyDescent="0.3">
      <c r="A14" s="28" t="s">
        <v>60</v>
      </c>
      <c r="B14" s="2"/>
      <c r="C14" s="5" t="s">
        <v>181</v>
      </c>
      <c r="D14" s="4"/>
      <c r="E14" s="3" t="s">
        <v>72</v>
      </c>
      <c r="F14" s="4"/>
      <c r="G14" s="6" t="s">
        <v>29</v>
      </c>
      <c r="H14" s="4"/>
      <c r="I14" s="20">
        <v>42095</v>
      </c>
      <c r="J14" s="22"/>
      <c r="K14" s="20">
        <v>44286</v>
      </c>
      <c r="L14" s="4"/>
      <c r="M14" s="6">
        <f t="shared" ref="M14:M51" si="1">IF($A$8&gt;K14,100%,($A$8-I14)/(K14-I14))</f>
        <v>1</v>
      </c>
      <c r="N14" s="4"/>
      <c r="O14" s="25" t="s">
        <v>26</v>
      </c>
      <c r="P14" s="4"/>
      <c r="Q14" s="14" t="s">
        <v>182</v>
      </c>
      <c r="R14" s="4"/>
      <c r="S14" s="17">
        <v>25453500</v>
      </c>
      <c r="T14" s="155"/>
      <c r="U14" s="17">
        <v>22059000</v>
      </c>
      <c r="V14" s="155"/>
      <c r="W14" s="17">
        <v>22059000</v>
      </c>
      <c r="X14" s="4"/>
      <c r="Y14" s="18">
        <f t="shared" si="0"/>
        <v>1</v>
      </c>
      <c r="Z14" s="4"/>
      <c r="AA14" s="14" t="s">
        <v>408</v>
      </c>
      <c r="AB14" s="4"/>
      <c r="AC14" s="65" t="s">
        <v>83</v>
      </c>
      <c r="AD14" s="4"/>
      <c r="AE14" s="14" t="s">
        <v>281</v>
      </c>
      <c r="AF14" s="4"/>
      <c r="AG14" s="79" t="s">
        <v>85</v>
      </c>
    </row>
    <row r="15" spans="1:33" ht="75.150000000000006" x14ac:dyDescent="0.3">
      <c r="A15" s="28" t="s">
        <v>273</v>
      </c>
      <c r="B15" s="2"/>
      <c r="C15" s="5" t="s">
        <v>53</v>
      </c>
      <c r="D15" s="4"/>
      <c r="E15" s="3" t="s">
        <v>43</v>
      </c>
      <c r="F15" s="4"/>
      <c r="G15" s="6" t="s">
        <v>29</v>
      </c>
      <c r="H15" s="4"/>
      <c r="I15" s="20">
        <v>43990</v>
      </c>
      <c r="J15" s="22"/>
      <c r="K15" s="20">
        <v>44286</v>
      </c>
      <c r="L15" s="4"/>
      <c r="M15" s="6">
        <f t="shared" si="1"/>
        <v>1</v>
      </c>
      <c r="N15" s="4"/>
      <c r="O15" s="25" t="s">
        <v>26</v>
      </c>
      <c r="P15" s="4"/>
      <c r="Q15" s="14" t="s">
        <v>232</v>
      </c>
      <c r="R15" s="4"/>
      <c r="S15" s="17">
        <v>1931571.4</v>
      </c>
      <c r="T15" s="155"/>
      <c r="U15" s="17">
        <v>1618162.92</v>
      </c>
      <c r="V15" s="155"/>
      <c r="W15" s="17">
        <v>1618162.92</v>
      </c>
      <c r="X15" s="4"/>
      <c r="Y15" s="18">
        <f t="shared" si="0"/>
        <v>1</v>
      </c>
      <c r="Z15" s="4"/>
      <c r="AA15" s="95" t="s">
        <v>232</v>
      </c>
      <c r="AB15" s="4"/>
      <c r="AC15" s="65" t="s">
        <v>83</v>
      </c>
      <c r="AD15" s="4"/>
      <c r="AE15" s="95" t="s">
        <v>233</v>
      </c>
      <c r="AF15" s="4"/>
      <c r="AG15" s="79" t="s">
        <v>85</v>
      </c>
    </row>
    <row r="16" spans="1:33" ht="137.44999999999999" customHeight="1" x14ac:dyDescent="0.3">
      <c r="A16" s="28" t="s">
        <v>234</v>
      </c>
      <c r="B16" s="2"/>
      <c r="C16" s="5" t="s">
        <v>180</v>
      </c>
      <c r="D16" s="4"/>
      <c r="E16" s="3" t="s">
        <v>71</v>
      </c>
      <c r="F16" s="4"/>
      <c r="G16" s="6" t="s">
        <v>29</v>
      </c>
      <c r="H16" s="4"/>
      <c r="I16" s="20">
        <v>43191</v>
      </c>
      <c r="J16" s="22"/>
      <c r="K16" s="20">
        <v>44286</v>
      </c>
      <c r="L16" s="4"/>
      <c r="M16" s="6">
        <f t="shared" si="1"/>
        <v>1</v>
      </c>
      <c r="N16" s="4"/>
      <c r="O16" s="25" t="s">
        <v>26</v>
      </c>
      <c r="P16" s="4"/>
      <c r="Q16" s="14" t="s">
        <v>274</v>
      </c>
      <c r="R16" s="4"/>
      <c r="S16" s="17">
        <v>3938227</v>
      </c>
      <c r="T16" s="155"/>
      <c r="U16" s="17">
        <v>3527227</v>
      </c>
      <c r="V16" s="17"/>
      <c r="W16" s="17">
        <v>3527227</v>
      </c>
      <c r="X16" s="4"/>
      <c r="Y16" s="18">
        <f t="shared" si="0"/>
        <v>1</v>
      </c>
      <c r="Z16" s="4"/>
      <c r="AA16" s="14" t="s">
        <v>275</v>
      </c>
      <c r="AB16" s="4"/>
      <c r="AC16" s="65" t="s">
        <v>83</v>
      </c>
      <c r="AD16" s="4"/>
      <c r="AE16" s="14" t="s">
        <v>282</v>
      </c>
      <c r="AF16" s="4"/>
      <c r="AG16" s="158" t="s">
        <v>84</v>
      </c>
    </row>
    <row r="17" spans="1:33" ht="95.65" customHeight="1" x14ac:dyDescent="0.3">
      <c r="A17" s="28" t="s">
        <v>58</v>
      </c>
      <c r="B17" s="2"/>
      <c r="C17" s="5" t="s">
        <v>51</v>
      </c>
      <c r="D17" s="4"/>
      <c r="E17" s="3" t="s">
        <v>69</v>
      </c>
      <c r="F17" s="4"/>
      <c r="G17" s="6" t="s">
        <v>30</v>
      </c>
      <c r="H17" s="4"/>
      <c r="I17" s="20">
        <v>42309</v>
      </c>
      <c r="J17" s="22"/>
      <c r="K17" s="20">
        <v>42582</v>
      </c>
      <c r="L17" s="4"/>
      <c r="M17" s="6">
        <f t="shared" si="1"/>
        <v>1</v>
      </c>
      <c r="N17" s="4"/>
      <c r="O17" s="25" t="s">
        <v>26</v>
      </c>
      <c r="P17" s="4"/>
      <c r="Q17" s="14" t="s">
        <v>102</v>
      </c>
      <c r="R17" s="4"/>
      <c r="S17" s="17">
        <v>1200000</v>
      </c>
      <c r="T17" s="155"/>
      <c r="U17" s="17">
        <v>900000</v>
      </c>
      <c r="V17" s="155"/>
      <c r="W17" s="17">
        <v>900000</v>
      </c>
      <c r="X17" s="4"/>
      <c r="Y17" s="18">
        <f t="shared" si="0"/>
        <v>1</v>
      </c>
      <c r="Z17" s="4"/>
      <c r="AA17" s="14" t="s">
        <v>223</v>
      </c>
      <c r="AB17" s="4"/>
      <c r="AC17" s="65" t="s">
        <v>83</v>
      </c>
      <c r="AD17" s="4"/>
      <c r="AE17" s="95" t="s">
        <v>387</v>
      </c>
      <c r="AF17" s="4"/>
      <c r="AG17" s="79" t="s">
        <v>85</v>
      </c>
    </row>
    <row r="18" spans="1:33" ht="178.15" customHeight="1" x14ac:dyDescent="0.3">
      <c r="A18" s="28" t="s">
        <v>255</v>
      </c>
      <c r="B18" s="2"/>
      <c r="C18" s="5" t="s">
        <v>236</v>
      </c>
      <c r="D18" s="4"/>
      <c r="E18" s="3" t="s">
        <v>43</v>
      </c>
      <c r="F18" s="4"/>
      <c r="G18" s="6" t="s">
        <v>30</v>
      </c>
      <c r="H18" s="4"/>
      <c r="I18" s="101">
        <v>43752</v>
      </c>
      <c r="J18" s="102"/>
      <c r="K18" s="101">
        <v>44255</v>
      </c>
      <c r="L18" s="4"/>
      <c r="M18" s="6">
        <f t="shared" si="1"/>
        <v>1</v>
      </c>
      <c r="N18" s="4"/>
      <c r="O18" s="25" t="s">
        <v>26</v>
      </c>
      <c r="P18" s="4"/>
      <c r="Q18" s="14" t="s">
        <v>237</v>
      </c>
      <c r="R18" s="4"/>
      <c r="S18" s="17">
        <v>802909.35</v>
      </c>
      <c r="T18" s="155"/>
      <c r="U18" s="17">
        <v>763473</v>
      </c>
      <c r="V18" s="155"/>
      <c r="W18" s="17">
        <v>763473</v>
      </c>
      <c r="X18" s="4"/>
      <c r="Y18" s="18">
        <f t="shared" si="0"/>
        <v>1</v>
      </c>
      <c r="Z18" s="4"/>
      <c r="AA18" s="14" t="s">
        <v>238</v>
      </c>
      <c r="AB18" s="4"/>
      <c r="AC18" s="65" t="s">
        <v>83</v>
      </c>
      <c r="AD18" s="4"/>
      <c r="AE18" s="95" t="s">
        <v>239</v>
      </c>
      <c r="AF18" s="4"/>
      <c r="AG18" s="79" t="s">
        <v>85</v>
      </c>
    </row>
    <row r="19" spans="1:33" ht="195.2" customHeight="1" x14ac:dyDescent="0.3">
      <c r="A19" s="28" t="s">
        <v>185</v>
      </c>
      <c r="B19" s="2"/>
      <c r="C19" s="5" t="s">
        <v>179</v>
      </c>
      <c r="D19" s="4"/>
      <c r="E19" s="3" t="s">
        <v>76</v>
      </c>
      <c r="F19" s="4"/>
      <c r="G19" s="6" t="s">
        <v>30</v>
      </c>
      <c r="H19" s="4"/>
      <c r="I19" s="20">
        <v>43647</v>
      </c>
      <c r="J19" s="22"/>
      <c r="K19" s="20">
        <v>43784</v>
      </c>
      <c r="L19" s="4"/>
      <c r="M19" s="6">
        <f t="shared" si="1"/>
        <v>1</v>
      </c>
      <c r="N19" s="4"/>
      <c r="O19" s="25" t="s">
        <v>26</v>
      </c>
      <c r="P19" s="4"/>
      <c r="Q19" s="14" t="s">
        <v>184</v>
      </c>
      <c r="R19" s="4"/>
      <c r="S19" s="17">
        <v>251296.13</v>
      </c>
      <c r="T19" s="155"/>
      <c r="U19" s="17">
        <v>251296.13</v>
      </c>
      <c r="V19" s="155"/>
      <c r="W19" s="17">
        <v>251296.13</v>
      </c>
      <c r="X19" s="4"/>
      <c r="Y19" s="18">
        <f>W19/U19</f>
        <v>1</v>
      </c>
      <c r="Z19" s="4"/>
      <c r="AA19" s="95" t="s">
        <v>409</v>
      </c>
      <c r="AB19" s="4"/>
      <c r="AC19" s="65" t="s">
        <v>83</v>
      </c>
      <c r="AD19" s="4"/>
      <c r="AE19" s="95" t="s">
        <v>388</v>
      </c>
      <c r="AF19" s="4"/>
      <c r="AG19" s="79" t="s">
        <v>85</v>
      </c>
    </row>
    <row r="20" spans="1:33" ht="124.15" customHeight="1" x14ac:dyDescent="0.3">
      <c r="A20" s="91" t="s">
        <v>235</v>
      </c>
      <c r="B20" s="2"/>
      <c r="C20" s="63" t="s">
        <v>179</v>
      </c>
      <c r="D20" s="4"/>
      <c r="E20" s="6" t="s">
        <v>179</v>
      </c>
      <c r="F20" s="4"/>
      <c r="G20" s="6" t="s">
        <v>30</v>
      </c>
      <c r="H20" s="4"/>
      <c r="I20" s="101">
        <v>43752</v>
      </c>
      <c r="J20" s="102"/>
      <c r="K20" s="101">
        <v>44286</v>
      </c>
      <c r="L20" s="4"/>
      <c r="M20" s="6">
        <f t="shared" si="1"/>
        <v>1</v>
      </c>
      <c r="N20" s="4"/>
      <c r="O20" s="25" t="s">
        <v>26</v>
      </c>
      <c r="P20" s="4"/>
      <c r="Q20" s="14" t="s">
        <v>354</v>
      </c>
      <c r="R20" s="4"/>
      <c r="S20" s="17">
        <v>695000</v>
      </c>
      <c r="T20" s="155"/>
      <c r="U20" s="17">
        <v>695000</v>
      </c>
      <c r="V20" s="155"/>
      <c r="W20" s="17">
        <v>695000</v>
      </c>
      <c r="X20" s="4"/>
      <c r="Y20" s="18">
        <f>W20/U20</f>
        <v>1</v>
      </c>
      <c r="Z20" s="4"/>
      <c r="AA20" s="96" t="s">
        <v>356</v>
      </c>
      <c r="AB20" s="4"/>
      <c r="AC20" s="65" t="s">
        <v>83</v>
      </c>
      <c r="AD20" s="4"/>
      <c r="AE20" s="95" t="s">
        <v>355</v>
      </c>
      <c r="AF20" s="4"/>
      <c r="AG20" s="79" t="s">
        <v>85</v>
      </c>
    </row>
    <row r="21" spans="1:33" ht="124.15" customHeight="1" x14ac:dyDescent="0.3">
      <c r="A21" s="28" t="s">
        <v>226</v>
      </c>
      <c r="B21" s="2"/>
      <c r="C21" s="5" t="s">
        <v>42</v>
      </c>
      <c r="D21" s="4"/>
      <c r="E21" s="3" t="s">
        <v>70</v>
      </c>
      <c r="F21" s="4"/>
      <c r="G21" s="6" t="s">
        <v>30</v>
      </c>
      <c r="H21" s="4"/>
      <c r="I21" s="20">
        <v>42333</v>
      </c>
      <c r="J21" s="22"/>
      <c r="K21" s="20">
        <v>42674</v>
      </c>
      <c r="L21" s="4"/>
      <c r="M21" s="6">
        <f t="shared" si="1"/>
        <v>1</v>
      </c>
      <c r="N21" s="4"/>
      <c r="O21" s="25" t="s">
        <v>26</v>
      </c>
      <c r="P21" s="4"/>
      <c r="Q21" s="14" t="s">
        <v>228</v>
      </c>
      <c r="R21" s="4"/>
      <c r="S21" s="17">
        <v>895263</v>
      </c>
      <c r="T21" s="155"/>
      <c r="U21" s="17">
        <v>564637</v>
      </c>
      <c r="V21" s="155"/>
      <c r="W21" s="17">
        <v>564637</v>
      </c>
      <c r="X21" s="4"/>
      <c r="Y21" s="18">
        <f>W21/U21</f>
        <v>1</v>
      </c>
      <c r="Z21" s="4"/>
      <c r="AA21" s="96" t="s">
        <v>230</v>
      </c>
      <c r="AB21" s="4"/>
      <c r="AC21" s="65" t="s">
        <v>83</v>
      </c>
      <c r="AD21" s="4"/>
      <c r="AE21" s="95" t="s">
        <v>410</v>
      </c>
      <c r="AF21" s="4"/>
      <c r="AG21" s="158" t="s">
        <v>84</v>
      </c>
    </row>
    <row r="22" spans="1:33" ht="124.15" customHeight="1" x14ac:dyDescent="0.3">
      <c r="A22" s="28" t="s">
        <v>227</v>
      </c>
      <c r="B22" s="2"/>
      <c r="C22" s="5" t="s">
        <v>42</v>
      </c>
      <c r="D22" s="4"/>
      <c r="E22" s="3" t="s">
        <v>70</v>
      </c>
      <c r="F22" s="4"/>
      <c r="G22" s="6" t="s">
        <v>30</v>
      </c>
      <c r="H22" s="4"/>
      <c r="I22" s="20">
        <v>42333</v>
      </c>
      <c r="J22" s="22"/>
      <c r="K22" s="20">
        <v>42674</v>
      </c>
      <c r="L22" s="4"/>
      <c r="M22" s="6">
        <f t="shared" si="1"/>
        <v>1</v>
      </c>
      <c r="N22" s="4"/>
      <c r="O22" s="25" t="s">
        <v>26</v>
      </c>
      <c r="P22" s="4"/>
      <c r="Q22" s="14" t="s">
        <v>229</v>
      </c>
      <c r="R22" s="4"/>
      <c r="S22" s="17">
        <v>2567160</v>
      </c>
      <c r="T22" s="155"/>
      <c r="U22" s="17">
        <v>1998054</v>
      </c>
      <c r="V22" s="155"/>
      <c r="W22" s="17">
        <v>1998054</v>
      </c>
      <c r="X22" s="4"/>
      <c r="Y22" s="18">
        <f>W22/U22</f>
        <v>1</v>
      </c>
      <c r="Z22" s="4"/>
      <c r="AA22" s="96" t="s">
        <v>231</v>
      </c>
      <c r="AB22" s="4"/>
      <c r="AC22" s="65" t="s">
        <v>83</v>
      </c>
      <c r="AD22" s="4"/>
      <c r="AE22" s="95" t="s">
        <v>395</v>
      </c>
      <c r="AF22" s="4"/>
      <c r="AG22" s="158" t="s">
        <v>84</v>
      </c>
    </row>
    <row r="23" spans="1:33" ht="75.150000000000006" x14ac:dyDescent="0.3">
      <c r="A23" s="28" t="s">
        <v>246</v>
      </c>
      <c r="B23" s="2"/>
      <c r="C23" s="5" t="s">
        <v>236</v>
      </c>
      <c r="D23" s="4"/>
      <c r="E23" s="3" t="s">
        <v>43</v>
      </c>
      <c r="F23" s="4"/>
      <c r="G23" s="6" t="s">
        <v>30</v>
      </c>
      <c r="H23" s="4"/>
      <c r="I23" s="20">
        <v>43899</v>
      </c>
      <c r="J23" s="22"/>
      <c r="K23" s="20">
        <v>44012</v>
      </c>
      <c r="L23" s="4"/>
      <c r="M23" s="6">
        <f t="shared" si="1"/>
        <v>1</v>
      </c>
      <c r="N23" s="4"/>
      <c r="O23" s="25" t="s">
        <v>26</v>
      </c>
      <c r="P23" s="4"/>
      <c r="Q23" s="14" t="s">
        <v>288</v>
      </c>
      <c r="R23" s="4"/>
      <c r="S23" s="17">
        <v>12527</v>
      </c>
      <c r="T23" s="155"/>
      <c r="U23" s="17">
        <v>12527</v>
      </c>
      <c r="V23" s="155"/>
      <c r="W23" s="17">
        <v>12527</v>
      </c>
      <c r="X23" s="4"/>
      <c r="Y23" s="18">
        <f t="shared" ref="Y23:Y24" si="2">W23/U23</f>
        <v>1</v>
      </c>
      <c r="Z23" s="4"/>
      <c r="AA23" s="14" t="s">
        <v>289</v>
      </c>
      <c r="AB23" s="4"/>
      <c r="AC23" s="82" t="s">
        <v>83</v>
      </c>
      <c r="AD23" s="4"/>
      <c r="AE23" s="14" t="s">
        <v>290</v>
      </c>
      <c r="AF23" s="4"/>
      <c r="AG23" s="79" t="s">
        <v>85</v>
      </c>
    </row>
    <row r="24" spans="1:33" ht="109.9" customHeight="1" x14ac:dyDescent="0.3">
      <c r="A24" s="28" t="s">
        <v>247</v>
      </c>
      <c r="B24" s="2"/>
      <c r="C24" s="5" t="s">
        <v>236</v>
      </c>
      <c r="D24" s="4"/>
      <c r="E24" s="3" t="s">
        <v>43</v>
      </c>
      <c r="F24" s="4"/>
      <c r="G24" s="6" t="s">
        <v>30</v>
      </c>
      <c r="H24" s="4"/>
      <c r="I24" s="20">
        <v>43906</v>
      </c>
      <c r="J24" s="22"/>
      <c r="K24" s="20">
        <v>44227</v>
      </c>
      <c r="L24" s="4"/>
      <c r="M24" s="6">
        <f t="shared" si="1"/>
        <v>1</v>
      </c>
      <c r="N24" s="4"/>
      <c r="O24" s="25" t="s">
        <v>26</v>
      </c>
      <c r="P24" s="4"/>
      <c r="Q24" s="14" t="s">
        <v>291</v>
      </c>
      <c r="R24" s="4"/>
      <c r="S24" s="17">
        <v>105928</v>
      </c>
      <c r="T24" s="155"/>
      <c r="U24" s="17">
        <v>105928</v>
      </c>
      <c r="V24" s="155"/>
      <c r="W24" s="17">
        <v>105928</v>
      </c>
      <c r="X24" s="4"/>
      <c r="Y24" s="18">
        <f t="shared" si="2"/>
        <v>1</v>
      </c>
      <c r="Z24" s="4"/>
      <c r="AA24" s="14" t="s">
        <v>292</v>
      </c>
      <c r="AB24" s="4"/>
      <c r="AC24" s="65" t="s">
        <v>83</v>
      </c>
      <c r="AD24" s="4"/>
      <c r="AE24" s="14" t="s">
        <v>293</v>
      </c>
      <c r="AF24" s="4"/>
      <c r="AG24" s="79" t="s">
        <v>85</v>
      </c>
    </row>
    <row r="25" spans="1:33" ht="105.2" customHeight="1" x14ac:dyDescent="0.3">
      <c r="A25" s="28" t="s">
        <v>217</v>
      </c>
      <c r="B25" s="2"/>
      <c r="C25" s="5" t="s">
        <v>57</v>
      </c>
      <c r="D25" s="4"/>
      <c r="E25" s="3" t="s">
        <v>72</v>
      </c>
      <c r="F25" s="4"/>
      <c r="G25" s="3" t="s">
        <v>245</v>
      </c>
      <c r="H25" s="4"/>
      <c r="I25" s="20">
        <v>42826</v>
      </c>
      <c r="J25" s="22"/>
      <c r="K25" s="20">
        <v>44260</v>
      </c>
      <c r="L25" s="4"/>
      <c r="M25" s="6">
        <f t="shared" si="1"/>
        <v>1</v>
      </c>
      <c r="N25" s="4"/>
      <c r="O25" s="25" t="s">
        <v>26</v>
      </c>
      <c r="P25" s="4"/>
      <c r="Q25" s="14" t="s">
        <v>252</v>
      </c>
      <c r="R25" s="4"/>
      <c r="S25" s="17">
        <v>3587559</v>
      </c>
      <c r="T25" s="155"/>
      <c r="U25" s="17">
        <v>1580000</v>
      </c>
      <c r="V25" s="155"/>
      <c r="W25" s="17">
        <v>1580000</v>
      </c>
      <c r="X25" s="4"/>
      <c r="Y25" s="18">
        <f t="shared" ref="Y25:Y34" si="3">W25/U25</f>
        <v>1</v>
      </c>
      <c r="Z25" s="4"/>
      <c r="AA25" s="14" t="s">
        <v>361</v>
      </c>
      <c r="AB25" s="4"/>
      <c r="AC25" s="65" t="s">
        <v>83</v>
      </c>
      <c r="AD25" s="4"/>
      <c r="AE25" s="14" t="s">
        <v>389</v>
      </c>
      <c r="AF25" s="4"/>
      <c r="AG25" s="79" t="s">
        <v>85</v>
      </c>
    </row>
    <row r="26" spans="1:33" ht="120.25" x14ac:dyDescent="0.3">
      <c r="A26" s="28" t="s">
        <v>240</v>
      </c>
      <c r="B26" s="2"/>
      <c r="C26" s="5" t="s">
        <v>57</v>
      </c>
      <c r="D26" s="4"/>
      <c r="E26" s="3" t="s">
        <v>43</v>
      </c>
      <c r="F26" s="4"/>
      <c r="G26" s="6" t="s">
        <v>30</v>
      </c>
      <c r="H26" s="4"/>
      <c r="I26" s="101">
        <v>43752</v>
      </c>
      <c r="J26" s="102"/>
      <c r="K26" s="101">
        <v>43890</v>
      </c>
      <c r="L26" s="4"/>
      <c r="M26" s="6">
        <f t="shared" si="1"/>
        <v>1</v>
      </c>
      <c r="N26" s="4"/>
      <c r="O26" s="25" t="s">
        <v>26</v>
      </c>
      <c r="P26" s="4"/>
      <c r="Q26" s="14" t="s">
        <v>242</v>
      </c>
      <c r="R26" s="4"/>
      <c r="S26" s="17">
        <v>66241</v>
      </c>
      <c r="T26" s="155"/>
      <c r="U26" s="17">
        <v>51675</v>
      </c>
      <c r="V26" s="155"/>
      <c r="W26" s="17">
        <v>51675</v>
      </c>
      <c r="X26" s="4"/>
      <c r="Y26" s="18">
        <f t="shared" si="3"/>
        <v>1</v>
      </c>
      <c r="Z26" s="4"/>
      <c r="AA26" s="14" t="s">
        <v>241</v>
      </c>
      <c r="AB26" s="4"/>
      <c r="AC26" s="65" t="s">
        <v>83</v>
      </c>
      <c r="AD26" s="4"/>
      <c r="AE26" s="95" t="s">
        <v>243</v>
      </c>
      <c r="AF26" s="4"/>
      <c r="AG26" s="79" t="s">
        <v>85</v>
      </c>
    </row>
    <row r="27" spans="1:33" ht="219" customHeight="1" x14ac:dyDescent="0.3">
      <c r="A27" s="28" t="s">
        <v>90</v>
      </c>
      <c r="B27" s="2"/>
      <c r="C27" s="5" t="s">
        <v>59</v>
      </c>
      <c r="D27" s="4"/>
      <c r="E27" s="3" t="s">
        <v>43</v>
      </c>
      <c r="F27" s="4"/>
      <c r="G27" s="3" t="s">
        <v>245</v>
      </c>
      <c r="H27" s="4"/>
      <c r="I27" s="20">
        <v>42278</v>
      </c>
      <c r="J27" s="22"/>
      <c r="K27" s="20">
        <v>44286</v>
      </c>
      <c r="L27" s="4"/>
      <c r="M27" s="6">
        <f t="shared" si="1"/>
        <v>1</v>
      </c>
      <c r="N27" s="4"/>
      <c r="O27" s="25" t="s">
        <v>26</v>
      </c>
      <c r="P27" s="4"/>
      <c r="Q27" s="14" t="s">
        <v>91</v>
      </c>
      <c r="R27" s="4"/>
      <c r="S27" s="17">
        <v>3833472.7</v>
      </c>
      <c r="T27" s="155"/>
      <c r="U27" s="17">
        <f>700000+950000+76312.47</f>
        <v>1726312.47</v>
      </c>
      <c r="V27" s="155"/>
      <c r="W27" s="17">
        <v>1726312</v>
      </c>
      <c r="X27" s="4"/>
      <c r="Y27" s="18">
        <f t="shared" si="3"/>
        <v>0.99999972774337897</v>
      </c>
      <c r="Z27" s="4"/>
      <c r="AA27" s="14" t="s">
        <v>374</v>
      </c>
      <c r="AB27" s="4"/>
      <c r="AC27" s="65" t="s">
        <v>83</v>
      </c>
      <c r="AD27" s="4"/>
      <c r="AE27" s="14" t="s">
        <v>375</v>
      </c>
      <c r="AF27" s="4"/>
      <c r="AG27" s="79" t="s">
        <v>85</v>
      </c>
    </row>
    <row r="28" spans="1:33" ht="112.1" customHeight="1" x14ac:dyDescent="0.3">
      <c r="A28" s="28" t="s">
        <v>68</v>
      </c>
      <c r="B28" s="2"/>
      <c r="C28" s="5" t="s">
        <v>59</v>
      </c>
      <c r="D28" s="4"/>
      <c r="E28" s="3" t="s">
        <v>43</v>
      </c>
      <c r="F28" s="4"/>
      <c r="G28" s="3" t="s">
        <v>245</v>
      </c>
      <c r="H28" s="4"/>
      <c r="I28" s="20">
        <v>43101</v>
      </c>
      <c r="J28" s="22"/>
      <c r="K28" s="20">
        <v>43921</v>
      </c>
      <c r="L28" s="4"/>
      <c r="M28" s="6">
        <f t="shared" si="1"/>
        <v>1</v>
      </c>
      <c r="N28" s="4"/>
      <c r="O28" s="25" t="s">
        <v>26</v>
      </c>
      <c r="P28" s="4"/>
      <c r="Q28" s="14" t="s">
        <v>253</v>
      </c>
      <c r="R28" s="4"/>
      <c r="S28" s="17">
        <v>3375075</v>
      </c>
      <c r="T28" s="155"/>
      <c r="U28" s="17">
        <v>1401275</v>
      </c>
      <c r="V28" s="155"/>
      <c r="W28" s="17">
        <v>1401275</v>
      </c>
      <c r="X28" s="4"/>
      <c r="Y28" s="18">
        <f t="shared" si="3"/>
        <v>1</v>
      </c>
      <c r="Z28" s="4"/>
      <c r="AA28" s="95" t="s">
        <v>276</v>
      </c>
      <c r="AB28" s="4"/>
      <c r="AC28" s="65" t="s">
        <v>83</v>
      </c>
      <c r="AD28" s="4"/>
      <c r="AE28" s="96" t="s">
        <v>383</v>
      </c>
      <c r="AF28" s="4"/>
      <c r="AG28" s="79" t="s">
        <v>85</v>
      </c>
    </row>
    <row r="29" spans="1:33" ht="98.45" customHeight="1" x14ac:dyDescent="0.3">
      <c r="A29" s="28" t="s">
        <v>178</v>
      </c>
      <c r="B29" s="2"/>
      <c r="C29" s="5" t="s">
        <v>23</v>
      </c>
      <c r="D29" s="4"/>
      <c r="E29" s="3" t="s">
        <v>6</v>
      </c>
      <c r="F29" s="4"/>
      <c r="G29" s="6" t="s">
        <v>7</v>
      </c>
      <c r="H29" s="4"/>
      <c r="I29" s="20">
        <v>42826</v>
      </c>
      <c r="J29" s="22"/>
      <c r="K29" s="20">
        <v>43555</v>
      </c>
      <c r="L29" s="4"/>
      <c r="M29" s="6">
        <f t="shared" si="1"/>
        <v>1</v>
      </c>
      <c r="N29" s="4"/>
      <c r="O29" s="25" t="s">
        <v>26</v>
      </c>
      <c r="P29" s="4"/>
      <c r="Q29" s="14" t="s">
        <v>101</v>
      </c>
      <c r="R29" s="4"/>
      <c r="S29" s="98">
        <v>1944736</v>
      </c>
      <c r="T29" s="155"/>
      <c r="U29" s="17">
        <v>1000000</v>
      </c>
      <c r="V29" s="155"/>
      <c r="W29" s="17">
        <v>1000000</v>
      </c>
      <c r="X29" s="4"/>
      <c r="Y29" s="18">
        <f t="shared" si="3"/>
        <v>1</v>
      </c>
      <c r="Z29" s="4"/>
      <c r="AA29" s="14" t="s">
        <v>106</v>
      </c>
      <c r="AB29" s="4"/>
      <c r="AC29" s="65" t="s">
        <v>83</v>
      </c>
      <c r="AD29" s="4"/>
      <c r="AE29" s="68" t="s">
        <v>382</v>
      </c>
      <c r="AF29" s="4"/>
      <c r="AG29" s="158" t="s">
        <v>84</v>
      </c>
    </row>
    <row r="30" spans="1:33" ht="50.25" customHeight="1" x14ac:dyDescent="0.3">
      <c r="A30" s="28" t="s">
        <v>49</v>
      </c>
      <c r="B30" s="2"/>
      <c r="C30" s="5" t="s">
        <v>50</v>
      </c>
      <c r="D30" s="4"/>
      <c r="E30" s="3" t="s">
        <v>6</v>
      </c>
      <c r="F30" s="4"/>
      <c r="G30" s="6" t="s">
        <v>7</v>
      </c>
      <c r="H30" s="4"/>
      <c r="I30" s="20">
        <v>42095</v>
      </c>
      <c r="J30" s="22"/>
      <c r="K30" s="20">
        <v>42124</v>
      </c>
      <c r="L30" s="4"/>
      <c r="M30" s="6">
        <f t="shared" si="1"/>
        <v>1</v>
      </c>
      <c r="N30" s="4"/>
      <c r="O30" s="25" t="s">
        <v>26</v>
      </c>
      <c r="P30" s="4"/>
      <c r="Q30" s="14" t="s">
        <v>97</v>
      </c>
      <c r="R30" s="4"/>
      <c r="S30" s="17">
        <v>300000</v>
      </c>
      <c r="T30" s="155"/>
      <c r="U30" s="17">
        <v>300000</v>
      </c>
      <c r="V30" s="155"/>
      <c r="W30" s="17">
        <v>300000</v>
      </c>
      <c r="X30" s="4"/>
      <c r="Y30" s="18">
        <f t="shared" si="3"/>
        <v>1</v>
      </c>
      <c r="Z30" s="4"/>
      <c r="AA30" s="14" t="s">
        <v>98</v>
      </c>
      <c r="AB30" s="4"/>
      <c r="AC30" s="65" t="s">
        <v>83</v>
      </c>
      <c r="AD30" s="4"/>
      <c r="AE30" s="14" t="s">
        <v>385</v>
      </c>
      <c r="AF30" s="4"/>
      <c r="AG30" s="79" t="s">
        <v>85</v>
      </c>
    </row>
    <row r="31" spans="1:33" ht="98.45" customHeight="1" x14ac:dyDescent="0.3">
      <c r="A31" s="28" t="s">
        <v>55</v>
      </c>
      <c r="B31" s="2"/>
      <c r="C31" s="5" t="s">
        <v>56</v>
      </c>
      <c r="D31" s="4"/>
      <c r="E31" s="3" t="s">
        <v>74</v>
      </c>
      <c r="F31" s="4"/>
      <c r="G31" s="6" t="s">
        <v>7</v>
      </c>
      <c r="H31" s="4"/>
      <c r="I31" s="20">
        <v>42917</v>
      </c>
      <c r="J31" s="22"/>
      <c r="K31" s="20">
        <v>43190</v>
      </c>
      <c r="L31" s="4"/>
      <c r="M31" s="6">
        <f t="shared" si="1"/>
        <v>1</v>
      </c>
      <c r="N31" s="4"/>
      <c r="O31" s="25" t="s">
        <v>26</v>
      </c>
      <c r="P31" s="4"/>
      <c r="Q31" s="14" t="s">
        <v>99</v>
      </c>
      <c r="R31" s="4"/>
      <c r="S31" s="17">
        <v>1464250</v>
      </c>
      <c r="T31" s="155"/>
      <c r="U31" s="17">
        <v>56250</v>
      </c>
      <c r="V31" s="155"/>
      <c r="W31" s="17">
        <v>56250</v>
      </c>
      <c r="X31" s="4"/>
      <c r="Y31" s="18">
        <f t="shared" si="3"/>
        <v>1</v>
      </c>
      <c r="Z31" s="4"/>
      <c r="AA31" s="14" t="s">
        <v>100</v>
      </c>
      <c r="AB31" s="4"/>
      <c r="AC31" s="65" t="s">
        <v>83</v>
      </c>
      <c r="AD31" s="4"/>
      <c r="AE31" s="14" t="s">
        <v>301</v>
      </c>
      <c r="AF31" s="4"/>
      <c r="AG31" s="79" t="s">
        <v>85</v>
      </c>
    </row>
    <row r="32" spans="1:33" ht="60.1" x14ac:dyDescent="0.3">
      <c r="A32" s="28" t="s">
        <v>61</v>
      </c>
      <c r="B32" s="2"/>
      <c r="C32" s="5" t="s">
        <v>62</v>
      </c>
      <c r="D32" s="4"/>
      <c r="E32" s="3" t="s">
        <v>69</v>
      </c>
      <c r="F32" s="4"/>
      <c r="G32" s="6" t="s">
        <v>7</v>
      </c>
      <c r="H32" s="4"/>
      <c r="I32" s="20">
        <v>42887</v>
      </c>
      <c r="J32" s="22"/>
      <c r="K32" s="20">
        <v>43220</v>
      </c>
      <c r="L32" s="4"/>
      <c r="M32" s="6">
        <f t="shared" si="1"/>
        <v>1</v>
      </c>
      <c r="N32" s="4"/>
      <c r="O32" s="25" t="s">
        <v>26</v>
      </c>
      <c r="P32" s="4"/>
      <c r="Q32" s="14" t="s">
        <v>95</v>
      </c>
      <c r="R32" s="4"/>
      <c r="S32" s="17">
        <v>3006264</v>
      </c>
      <c r="T32" s="155"/>
      <c r="U32" s="17">
        <v>56250</v>
      </c>
      <c r="V32" s="155"/>
      <c r="W32" s="17">
        <v>56250</v>
      </c>
      <c r="X32" s="4"/>
      <c r="Y32" s="18">
        <f t="shared" si="3"/>
        <v>1</v>
      </c>
      <c r="Z32" s="4"/>
      <c r="AA32" s="14" t="s">
        <v>92</v>
      </c>
      <c r="AB32" s="4"/>
      <c r="AC32" s="65" t="s">
        <v>83</v>
      </c>
      <c r="AD32" s="4"/>
      <c r="AE32" s="14" t="s">
        <v>300</v>
      </c>
      <c r="AF32" s="4"/>
      <c r="AG32" s="79" t="s">
        <v>85</v>
      </c>
    </row>
    <row r="33" spans="1:33" ht="63.4" customHeight="1" x14ac:dyDescent="0.3">
      <c r="A33" s="28" t="s">
        <v>63</v>
      </c>
      <c r="B33" s="2"/>
      <c r="C33" s="5" t="s">
        <v>64</v>
      </c>
      <c r="D33" s="4"/>
      <c r="E33" s="3" t="s">
        <v>75</v>
      </c>
      <c r="F33" s="4"/>
      <c r="G33" s="6" t="s">
        <v>7</v>
      </c>
      <c r="H33" s="4"/>
      <c r="I33" s="20">
        <v>42948</v>
      </c>
      <c r="J33" s="22"/>
      <c r="K33" s="20">
        <v>43921</v>
      </c>
      <c r="L33" s="4"/>
      <c r="M33" s="6">
        <f t="shared" si="1"/>
        <v>1</v>
      </c>
      <c r="N33" s="4"/>
      <c r="O33" s="25" t="s">
        <v>26</v>
      </c>
      <c r="P33" s="4"/>
      <c r="Q33" s="14" t="s">
        <v>96</v>
      </c>
      <c r="R33" s="4"/>
      <c r="S33" s="17">
        <v>2256337</v>
      </c>
      <c r="T33" s="155"/>
      <c r="U33" s="17">
        <v>56250</v>
      </c>
      <c r="V33" s="155"/>
      <c r="W33" s="17">
        <v>56250</v>
      </c>
      <c r="X33" s="4"/>
      <c r="Y33" s="18">
        <f t="shared" si="3"/>
        <v>1</v>
      </c>
      <c r="Z33" s="4"/>
      <c r="AA33" s="14" t="s">
        <v>93</v>
      </c>
      <c r="AB33" s="4"/>
      <c r="AC33" s="65" t="s">
        <v>83</v>
      </c>
      <c r="AD33" s="4"/>
      <c r="AE33" s="14" t="s">
        <v>390</v>
      </c>
      <c r="AF33" s="4"/>
      <c r="AG33" s="79" t="s">
        <v>85</v>
      </c>
    </row>
    <row r="34" spans="1:33" ht="63.4" customHeight="1" x14ac:dyDescent="0.3">
      <c r="A34" s="100" t="s">
        <v>420</v>
      </c>
      <c r="B34" s="2"/>
      <c r="C34" s="5" t="s">
        <v>244</v>
      </c>
      <c r="D34" s="4"/>
      <c r="E34" s="3" t="s">
        <v>43</v>
      </c>
      <c r="F34" s="4"/>
      <c r="G34" s="6" t="s">
        <v>78</v>
      </c>
      <c r="H34" s="4"/>
      <c r="I34" s="101">
        <v>43709</v>
      </c>
      <c r="J34" s="102"/>
      <c r="K34" s="101">
        <v>44286</v>
      </c>
      <c r="L34" s="4"/>
      <c r="M34" s="6">
        <f t="shared" si="1"/>
        <v>1</v>
      </c>
      <c r="N34" s="4"/>
      <c r="O34" s="25" t="s">
        <v>26</v>
      </c>
      <c r="P34" s="4"/>
      <c r="Q34" s="14" t="s">
        <v>254</v>
      </c>
      <c r="R34" s="4"/>
      <c r="S34" s="98">
        <v>1333000</v>
      </c>
      <c r="T34" s="155"/>
      <c r="U34" s="17">
        <v>1000000</v>
      </c>
      <c r="V34" s="155"/>
      <c r="W34" s="17">
        <v>1000000</v>
      </c>
      <c r="X34" s="4"/>
      <c r="Y34" s="18">
        <f t="shared" si="3"/>
        <v>1</v>
      </c>
      <c r="Z34" s="4"/>
      <c r="AA34" s="95" t="s">
        <v>225</v>
      </c>
      <c r="AB34" s="4"/>
      <c r="AC34" s="65" t="s">
        <v>83</v>
      </c>
      <c r="AD34" s="4"/>
      <c r="AE34" s="95" t="s">
        <v>251</v>
      </c>
      <c r="AF34" s="4"/>
      <c r="AG34" s="79" t="s">
        <v>85</v>
      </c>
    </row>
    <row r="35" spans="1:33" ht="138.69999999999999" customHeight="1" x14ac:dyDescent="0.3">
      <c r="A35" s="28" t="s">
        <v>52</v>
      </c>
      <c r="B35" s="2"/>
      <c r="C35" s="5" t="s">
        <v>53</v>
      </c>
      <c r="D35" s="4"/>
      <c r="E35" s="3" t="s">
        <v>43</v>
      </c>
      <c r="F35" s="4"/>
      <c r="G35" s="6" t="s">
        <v>78</v>
      </c>
      <c r="H35" s="4"/>
      <c r="I35" s="20">
        <v>42826</v>
      </c>
      <c r="J35" s="22"/>
      <c r="K35" s="20">
        <v>44286</v>
      </c>
      <c r="L35" s="4"/>
      <c r="M35" s="6">
        <f t="shared" si="1"/>
        <v>1</v>
      </c>
      <c r="N35" s="4"/>
      <c r="O35" s="25" t="s">
        <v>26</v>
      </c>
      <c r="P35" s="4"/>
      <c r="Q35" s="14" t="s">
        <v>94</v>
      </c>
      <c r="R35" s="4"/>
      <c r="S35" s="17">
        <v>7696000</v>
      </c>
      <c r="T35" s="155"/>
      <c r="U35" s="17">
        <v>4800000</v>
      </c>
      <c r="V35" s="155"/>
      <c r="W35" s="17">
        <v>4800000</v>
      </c>
      <c r="X35" s="4"/>
      <c r="Y35" s="18">
        <f>W35/U35</f>
        <v>1</v>
      </c>
      <c r="Z35" s="4"/>
      <c r="AA35" s="14" t="s">
        <v>359</v>
      </c>
      <c r="AB35" s="4"/>
      <c r="AC35" s="65" t="s">
        <v>83</v>
      </c>
      <c r="AD35" s="4"/>
      <c r="AE35" s="14" t="s">
        <v>358</v>
      </c>
      <c r="AF35" s="4"/>
      <c r="AG35" s="79" t="s">
        <v>85</v>
      </c>
    </row>
    <row r="36" spans="1:33" ht="95.95" customHeight="1" x14ac:dyDescent="0.3">
      <c r="A36" s="28" t="s">
        <v>267</v>
      </c>
      <c r="B36" s="2"/>
      <c r="C36" s="5" t="s">
        <v>268</v>
      </c>
      <c r="D36" s="4"/>
      <c r="E36" s="3" t="s">
        <v>43</v>
      </c>
      <c r="F36" s="4"/>
      <c r="G36" s="6" t="s">
        <v>78</v>
      </c>
      <c r="H36" s="4"/>
      <c r="I36" s="20">
        <v>43969</v>
      </c>
      <c r="J36" s="22"/>
      <c r="K36" s="20">
        <v>44286</v>
      </c>
      <c r="L36" s="4"/>
      <c r="M36" s="6">
        <f t="shared" si="1"/>
        <v>1</v>
      </c>
      <c r="N36" s="4"/>
      <c r="O36" s="25" t="s">
        <v>26</v>
      </c>
      <c r="P36" s="4"/>
      <c r="Q36" s="14" t="s">
        <v>294</v>
      </c>
      <c r="R36" s="4"/>
      <c r="S36" s="17">
        <v>460000</v>
      </c>
      <c r="T36" s="155"/>
      <c r="U36" s="17">
        <v>380000</v>
      </c>
      <c r="V36" s="155"/>
      <c r="W36" s="17">
        <v>380000</v>
      </c>
      <c r="X36" s="4"/>
      <c r="Y36" s="18">
        <f t="shared" ref="Y36" si="4">W36/U36</f>
        <v>1</v>
      </c>
      <c r="Z36" s="4"/>
      <c r="AA36" s="14" t="s">
        <v>295</v>
      </c>
      <c r="AB36" s="4"/>
      <c r="AC36" s="65" t="s">
        <v>83</v>
      </c>
      <c r="AD36" s="4"/>
      <c r="AE36" s="14" t="s">
        <v>296</v>
      </c>
      <c r="AF36" s="4"/>
      <c r="AG36" s="79" t="s">
        <v>85</v>
      </c>
    </row>
    <row r="37" spans="1:33" ht="122.25" customHeight="1" x14ac:dyDescent="0.3">
      <c r="A37" s="28" t="s">
        <v>384</v>
      </c>
      <c r="B37" s="2"/>
      <c r="C37" s="5" t="s">
        <v>180</v>
      </c>
      <c r="D37" s="4"/>
      <c r="E37" s="3" t="s">
        <v>122</v>
      </c>
      <c r="F37" s="4"/>
      <c r="G37" s="6" t="s">
        <v>40</v>
      </c>
      <c r="H37" s="4"/>
      <c r="I37" s="101">
        <v>44067</v>
      </c>
      <c r="J37" s="102"/>
      <c r="K37" s="101">
        <v>44286</v>
      </c>
      <c r="L37" s="4"/>
      <c r="M37" s="6">
        <f t="shared" si="1"/>
        <v>1</v>
      </c>
      <c r="N37" s="4"/>
      <c r="O37" s="25" t="s">
        <v>26</v>
      </c>
      <c r="P37" s="4"/>
      <c r="Q37" s="14" t="s">
        <v>285</v>
      </c>
      <c r="R37" s="4"/>
      <c r="S37" s="17">
        <v>5880000</v>
      </c>
      <c r="T37" s="155"/>
      <c r="U37" s="17">
        <v>1680000</v>
      </c>
      <c r="V37" s="155"/>
      <c r="W37" s="17">
        <v>1680000</v>
      </c>
      <c r="X37" s="4"/>
      <c r="Y37" s="18">
        <f>W37/U37</f>
        <v>1</v>
      </c>
      <c r="Z37" s="4"/>
      <c r="AA37" s="95" t="s">
        <v>286</v>
      </c>
      <c r="AB37" s="4"/>
      <c r="AC37" s="65" t="s">
        <v>83</v>
      </c>
      <c r="AD37" s="4"/>
      <c r="AE37" s="14" t="s">
        <v>287</v>
      </c>
      <c r="AF37" s="4"/>
      <c r="AG37" s="79" t="s">
        <v>85</v>
      </c>
    </row>
    <row r="38" spans="1:33" ht="75.150000000000006" x14ac:dyDescent="0.3">
      <c r="A38" s="91" t="s">
        <v>422</v>
      </c>
      <c r="B38" s="2"/>
      <c r="C38" s="5" t="s">
        <v>54</v>
      </c>
      <c r="D38" s="4"/>
      <c r="E38" s="3" t="s">
        <v>73</v>
      </c>
      <c r="F38" s="4"/>
      <c r="G38" s="6" t="s">
        <v>40</v>
      </c>
      <c r="H38" s="4"/>
      <c r="I38" s="20">
        <v>42826</v>
      </c>
      <c r="J38" s="22"/>
      <c r="K38" s="20">
        <v>44286</v>
      </c>
      <c r="L38" s="4"/>
      <c r="M38" s="6">
        <f t="shared" si="1"/>
        <v>1</v>
      </c>
      <c r="N38" s="4"/>
      <c r="O38" s="25" t="s">
        <v>26</v>
      </c>
      <c r="P38" s="4"/>
      <c r="Q38" s="14" t="s">
        <v>79</v>
      </c>
      <c r="R38" s="4"/>
      <c r="S38" s="17">
        <v>2702900</v>
      </c>
      <c r="T38" s="155"/>
      <c r="U38" s="17">
        <v>56250</v>
      </c>
      <c r="V38" s="155"/>
      <c r="W38" s="17">
        <v>56250</v>
      </c>
      <c r="X38" s="4"/>
      <c r="Y38" s="18">
        <f t="shared" ref="Y38:Y42" si="5">W38/U38</f>
        <v>1</v>
      </c>
      <c r="Z38" s="4"/>
      <c r="AA38" s="14" t="s">
        <v>88</v>
      </c>
      <c r="AB38" s="4"/>
      <c r="AC38" s="65" t="s">
        <v>83</v>
      </c>
      <c r="AD38" s="4"/>
      <c r="AE38" s="14" t="s">
        <v>299</v>
      </c>
      <c r="AF38" s="4"/>
      <c r="AG38" s="79" t="s">
        <v>85</v>
      </c>
    </row>
    <row r="39" spans="1:33" ht="45.1" x14ac:dyDescent="0.3">
      <c r="A39" s="28" t="s">
        <v>46</v>
      </c>
      <c r="B39" s="2"/>
      <c r="C39" s="5" t="s">
        <v>45</v>
      </c>
      <c r="D39" s="4"/>
      <c r="E39" s="3" t="s">
        <v>77</v>
      </c>
      <c r="F39" s="4"/>
      <c r="G39" s="6" t="s">
        <v>38</v>
      </c>
      <c r="H39" s="4"/>
      <c r="I39" s="20">
        <v>42644</v>
      </c>
      <c r="J39" s="22"/>
      <c r="K39" s="20">
        <v>43190</v>
      </c>
      <c r="L39" s="4"/>
      <c r="M39" s="6">
        <f t="shared" si="1"/>
        <v>1</v>
      </c>
      <c r="N39" s="4"/>
      <c r="O39" s="25" t="s">
        <v>26</v>
      </c>
      <c r="P39" s="4"/>
      <c r="Q39" s="68" t="s">
        <v>103</v>
      </c>
      <c r="R39" s="4"/>
      <c r="S39" s="17">
        <v>2800161</v>
      </c>
      <c r="T39" s="155"/>
      <c r="U39" s="17">
        <v>600000</v>
      </c>
      <c r="V39" s="155"/>
      <c r="W39" s="17">
        <v>600000</v>
      </c>
      <c r="X39" s="4"/>
      <c r="Y39" s="18">
        <f t="shared" si="5"/>
        <v>1</v>
      </c>
      <c r="Z39" s="4"/>
      <c r="AA39" s="14" t="s">
        <v>89</v>
      </c>
      <c r="AB39" s="4"/>
      <c r="AC39" s="65" t="s">
        <v>83</v>
      </c>
      <c r="AD39" s="4"/>
      <c r="AE39" s="14" t="s">
        <v>302</v>
      </c>
      <c r="AF39" s="4"/>
      <c r="AG39" s="79" t="s">
        <v>85</v>
      </c>
    </row>
    <row r="40" spans="1:33" ht="168.75" customHeight="1" x14ac:dyDescent="0.3">
      <c r="A40" s="28" t="s">
        <v>47</v>
      </c>
      <c r="B40" s="2"/>
      <c r="C40" s="5" t="s">
        <v>48</v>
      </c>
      <c r="D40" s="4"/>
      <c r="E40" s="3" t="s">
        <v>72</v>
      </c>
      <c r="F40" s="4"/>
      <c r="G40" s="6" t="s">
        <v>39</v>
      </c>
      <c r="H40" s="4"/>
      <c r="I40" s="20">
        <v>43999</v>
      </c>
      <c r="J40" s="22"/>
      <c r="K40" s="20">
        <v>44104</v>
      </c>
      <c r="L40" s="4"/>
      <c r="M40" s="6">
        <f t="shared" si="1"/>
        <v>1</v>
      </c>
      <c r="N40" s="4"/>
      <c r="O40" s="25" t="s">
        <v>26</v>
      </c>
      <c r="P40" s="4"/>
      <c r="Q40" s="14" t="s">
        <v>80</v>
      </c>
      <c r="R40" s="4"/>
      <c r="S40" s="17">
        <v>15518500</v>
      </c>
      <c r="T40" s="155"/>
      <c r="U40" s="17">
        <v>5000000</v>
      </c>
      <c r="V40" s="155"/>
      <c r="W40" s="17">
        <v>5000000</v>
      </c>
      <c r="X40" s="4"/>
      <c r="Y40" s="97">
        <f t="shared" si="5"/>
        <v>1</v>
      </c>
      <c r="Z40" s="4"/>
      <c r="AA40" s="14" t="s">
        <v>279</v>
      </c>
      <c r="AB40" s="4"/>
      <c r="AC40" s="65" t="s">
        <v>83</v>
      </c>
      <c r="AD40" s="4"/>
      <c r="AE40" s="14" t="s">
        <v>376</v>
      </c>
      <c r="AF40" s="4"/>
      <c r="AG40" s="79" t="s">
        <v>85</v>
      </c>
    </row>
    <row r="41" spans="1:33" ht="76.7" customHeight="1" x14ac:dyDescent="0.3">
      <c r="A41" s="28" t="s">
        <v>65</v>
      </c>
      <c r="B41" s="2"/>
      <c r="C41" s="5" t="s">
        <v>66</v>
      </c>
      <c r="D41" s="4"/>
      <c r="E41" s="3" t="s">
        <v>76</v>
      </c>
      <c r="F41" s="4"/>
      <c r="G41" s="6" t="s">
        <v>39</v>
      </c>
      <c r="H41" s="4"/>
      <c r="I41" s="20">
        <v>42334</v>
      </c>
      <c r="J41" s="22"/>
      <c r="K41" s="20">
        <v>42825</v>
      </c>
      <c r="L41" s="4"/>
      <c r="M41" s="6">
        <f t="shared" si="1"/>
        <v>1</v>
      </c>
      <c r="N41" s="4"/>
      <c r="O41" s="25" t="s">
        <v>26</v>
      </c>
      <c r="P41" s="4"/>
      <c r="Q41" s="14" t="s">
        <v>104</v>
      </c>
      <c r="R41" s="4"/>
      <c r="S41" s="17">
        <v>593957</v>
      </c>
      <c r="T41" s="155"/>
      <c r="U41" s="17">
        <v>593957</v>
      </c>
      <c r="V41" s="155"/>
      <c r="W41" s="17">
        <v>593957</v>
      </c>
      <c r="X41" s="4"/>
      <c r="Y41" s="18">
        <f t="shared" si="5"/>
        <v>1</v>
      </c>
      <c r="Z41" s="4"/>
      <c r="AA41" s="14" t="s">
        <v>105</v>
      </c>
      <c r="AB41" s="4"/>
      <c r="AC41" s="65" t="s">
        <v>83</v>
      </c>
      <c r="AD41" s="4"/>
      <c r="AE41" s="68" t="s">
        <v>381</v>
      </c>
      <c r="AF41" s="4"/>
      <c r="AG41" s="79" t="s">
        <v>85</v>
      </c>
    </row>
    <row r="42" spans="1:33" ht="153.4" customHeight="1" x14ac:dyDescent="0.3">
      <c r="A42" s="28" t="s">
        <v>186</v>
      </c>
      <c r="B42" s="2"/>
      <c r="C42" s="5" t="s">
        <v>187</v>
      </c>
      <c r="D42" s="4"/>
      <c r="E42" s="3" t="s">
        <v>188</v>
      </c>
      <c r="F42" s="4"/>
      <c r="G42" s="6" t="s">
        <v>33</v>
      </c>
      <c r="H42" s="4"/>
      <c r="I42" s="20">
        <v>43617</v>
      </c>
      <c r="J42" s="22"/>
      <c r="K42" s="20">
        <v>43555</v>
      </c>
      <c r="L42" s="4"/>
      <c r="M42" s="6">
        <f t="shared" si="1"/>
        <v>1</v>
      </c>
      <c r="N42" s="4"/>
      <c r="O42" s="25" t="s">
        <v>26</v>
      </c>
      <c r="P42" s="4"/>
      <c r="Q42" s="14" t="s">
        <v>189</v>
      </c>
      <c r="R42" s="4"/>
      <c r="S42" s="17">
        <v>3065530</v>
      </c>
      <c r="T42" s="155"/>
      <c r="U42" s="17">
        <v>298350</v>
      </c>
      <c r="V42" s="155"/>
      <c r="W42" s="17">
        <v>298350</v>
      </c>
      <c r="X42" s="4"/>
      <c r="Y42" s="18">
        <f t="shared" si="5"/>
        <v>1</v>
      </c>
      <c r="Z42" s="4"/>
      <c r="AA42" s="95" t="s">
        <v>283</v>
      </c>
      <c r="AB42" s="4"/>
      <c r="AC42" s="65" t="s">
        <v>83</v>
      </c>
      <c r="AD42" s="4"/>
      <c r="AE42" s="95" t="s">
        <v>284</v>
      </c>
      <c r="AF42" s="4"/>
      <c r="AG42" s="79" t="s">
        <v>85</v>
      </c>
    </row>
    <row r="43" spans="1:33" ht="167.65" customHeight="1" x14ac:dyDescent="0.3">
      <c r="A43" s="28" t="s">
        <v>345</v>
      </c>
      <c r="B43" s="2"/>
      <c r="C43" s="5" t="s">
        <v>51</v>
      </c>
      <c r="D43" s="4"/>
      <c r="E43" s="5" t="s">
        <v>69</v>
      </c>
      <c r="F43" s="4"/>
      <c r="G43" s="6" t="s">
        <v>30</v>
      </c>
      <c r="H43" s="4"/>
      <c r="I43" s="20">
        <v>43987</v>
      </c>
      <c r="J43" s="22"/>
      <c r="K43" s="20">
        <v>44232</v>
      </c>
      <c r="L43" s="4"/>
      <c r="M43" s="6">
        <f t="shared" si="1"/>
        <v>1</v>
      </c>
      <c r="N43" s="4"/>
      <c r="O43" s="25" t="s">
        <v>26</v>
      </c>
      <c r="P43" s="4"/>
      <c r="Q43" s="14" t="s">
        <v>277</v>
      </c>
      <c r="R43" s="4"/>
      <c r="S43" s="17">
        <v>201711</v>
      </c>
      <c r="T43" s="155"/>
      <c r="U43" s="17">
        <v>124733</v>
      </c>
      <c r="V43" s="155"/>
      <c r="W43" s="17">
        <v>124733</v>
      </c>
      <c r="X43" s="4"/>
      <c r="Y43" s="18">
        <f t="shared" ref="Y43:Y44" si="6">W43/U43</f>
        <v>1</v>
      </c>
      <c r="Z43" s="4"/>
      <c r="AA43" s="95" t="s">
        <v>377</v>
      </c>
      <c r="AB43" s="4"/>
      <c r="AC43" s="65" t="s">
        <v>83</v>
      </c>
      <c r="AD43" s="4"/>
      <c r="AE43" s="95" t="s">
        <v>391</v>
      </c>
      <c r="AF43" s="4"/>
      <c r="AG43" s="145" t="s">
        <v>85</v>
      </c>
    </row>
    <row r="44" spans="1:33" ht="165.3" x14ac:dyDescent="0.3">
      <c r="A44" s="28" t="s">
        <v>344</v>
      </c>
      <c r="B44" s="2"/>
      <c r="C44" s="5" t="s">
        <v>51</v>
      </c>
      <c r="D44" s="4"/>
      <c r="E44" s="5" t="s">
        <v>256</v>
      </c>
      <c r="F44" s="4"/>
      <c r="G44" s="6" t="s">
        <v>30</v>
      </c>
      <c r="H44" s="4"/>
      <c r="I44" s="20">
        <v>43987</v>
      </c>
      <c r="J44" s="22"/>
      <c r="K44" s="20">
        <v>44286</v>
      </c>
      <c r="L44" s="4"/>
      <c r="M44" s="6">
        <f t="shared" si="1"/>
        <v>1</v>
      </c>
      <c r="N44" s="4"/>
      <c r="O44" s="25" t="s">
        <v>26</v>
      </c>
      <c r="P44" s="4"/>
      <c r="Q44" s="14" t="s">
        <v>260</v>
      </c>
      <c r="R44" s="4"/>
      <c r="S44" s="17">
        <v>72711</v>
      </c>
      <c r="T44" s="155"/>
      <c r="U44" s="17">
        <v>69711</v>
      </c>
      <c r="V44" s="155"/>
      <c r="W44" s="17">
        <v>69711</v>
      </c>
      <c r="X44" s="4"/>
      <c r="Y44" s="18">
        <f t="shared" si="6"/>
        <v>1</v>
      </c>
      <c r="Z44" s="4"/>
      <c r="AA44" s="95" t="s">
        <v>278</v>
      </c>
      <c r="AB44" s="4"/>
      <c r="AC44" s="146" t="s">
        <v>83</v>
      </c>
      <c r="AD44" s="4"/>
      <c r="AE44" s="95" t="s">
        <v>392</v>
      </c>
      <c r="AF44" s="58"/>
      <c r="AG44" s="124" t="s">
        <v>85</v>
      </c>
    </row>
    <row r="45" spans="1:33" ht="141.19999999999999" customHeight="1" x14ac:dyDescent="0.3">
      <c r="A45" s="105" t="s">
        <v>258</v>
      </c>
      <c r="B45" s="2"/>
      <c r="C45" s="113" t="s">
        <v>257</v>
      </c>
      <c r="D45" s="4"/>
      <c r="E45" s="113" t="s">
        <v>257</v>
      </c>
      <c r="F45" s="4"/>
      <c r="G45" s="112" t="s">
        <v>36</v>
      </c>
      <c r="H45" s="4"/>
      <c r="I45" s="114">
        <v>43997</v>
      </c>
      <c r="J45" s="22"/>
      <c r="K45" s="114">
        <v>44286</v>
      </c>
      <c r="L45" s="4"/>
      <c r="M45" s="6">
        <f t="shared" si="1"/>
        <v>1</v>
      </c>
      <c r="N45" s="4"/>
      <c r="O45" s="146" t="s">
        <v>26</v>
      </c>
      <c r="P45" s="4"/>
      <c r="Q45" s="111" t="s">
        <v>259</v>
      </c>
      <c r="R45" s="4"/>
      <c r="S45" s="109">
        <v>22840000</v>
      </c>
      <c r="T45" s="155"/>
      <c r="U45" s="109">
        <v>2740000</v>
      </c>
      <c r="V45" s="155"/>
      <c r="W45" s="109">
        <v>2740000</v>
      </c>
      <c r="X45" s="4"/>
      <c r="Y45" s="107">
        <f t="shared" ref="Y45:Y48" si="7">W45/U45</f>
        <v>1</v>
      </c>
      <c r="Z45" s="4"/>
      <c r="AA45" s="106" t="s">
        <v>362</v>
      </c>
      <c r="AB45" s="4"/>
      <c r="AC45" s="146" t="s">
        <v>83</v>
      </c>
      <c r="AD45" s="4"/>
      <c r="AE45" s="106" t="s">
        <v>393</v>
      </c>
      <c r="AF45" s="4"/>
      <c r="AG45" s="124" t="s">
        <v>85</v>
      </c>
    </row>
    <row r="46" spans="1:33" ht="122.25" customHeight="1" x14ac:dyDescent="0.3">
      <c r="A46" s="103" t="s">
        <v>261</v>
      </c>
      <c r="C46" s="103" t="s">
        <v>179</v>
      </c>
      <c r="E46" s="108" t="s">
        <v>76</v>
      </c>
      <c r="G46" s="108" t="s">
        <v>30</v>
      </c>
      <c r="I46" s="115">
        <v>43985</v>
      </c>
      <c r="K46" s="115">
        <v>44286</v>
      </c>
      <c r="M46" s="6">
        <f t="shared" si="1"/>
        <v>1</v>
      </c>
      <c r="O46" s="146" t="s">
        <v>26</v>
      </c>
      <c r="Q46" s="103" t="s">
        <v>262</v>
      </c>
      <c r="S46" s="143">
        <v>825000</v>
      </c>
      <c r="T46" s="152"/>
      <c r="U46" s="122">
        <v>825000</v>
      </c>
      <c r="V46" s="152"/>
      <c r="W46" s="143">
        <v>825000</v>
      </c>
      <c r="Y46" s="107">
        <f t="shared" si="7"/>
        <v>1</v>
      </c>
      <c r="AA46" s="103" t="s">
        <v>353</v>
      </c>
      <c r="AC46" s="65" t="s">
        <v>83</v>
      </c>
      <c r="AE46" s="103" t="s">
        <v>352</v>
      </c>
      <c r="AG46" s="124" t="s">
        <v>85</v>
      </c>
    </row>
    <row r="47" spans="1:33" ht="147" customHeight="1" x14ac:dyDescent="0.3">
      <c r="A47" s="103" t="s">
        <v>343</v>
      </c>
      <c r="C47" s="103" t="s">
        <v>57</v>
      </c>
      <c r="E47" s="108" t="s">
        <v>72</v>
      </c>
      <c r="G47" s="103" t="s">
        <v>245</v>
      </c>
      <c r="I47" s="115">
        <v>44104</v>
      </c>
      <c r="K47" s="115">
        <v>44286</v>
      </c>
      <c r="M47" s="6">
        <f t="shared" si="1"/>
        <v>1</v>
      </c>
      <c r="O47" s="146" t="s">
        <v>26</v>
      </c>
      <c r="Q47" s="103" t="s">
        <v>297</v>
      </c>
      <c r="S47" s="143">
        <v>323715</v>
      </c>
      <c r="T47" s="152"/>
      <c r="U47" s="122">
        <v>230000</v>
      </c>
      <c r="V47" s="152"/>
      <c r="W47" s="142">
        <v>230000</v>
      </c>
      <c r="Y47" s="107">
        <f t="shared" si="7"/>
        <v>1</v>
      </c>
      <c r="AA47" s="125" t="s">
        <v>378</v>
      </c>
      <c r="AC47" s="146" t="s">
        <v>83</v>
      </c>
      <c r="AE47" s="125" t="s">
        <v>363</v>
      </c>
      <c r="AG47" s="124" t="s">
        <v>85</v>
      </c>
    </row>
    <row r="48" spans="1:33" ht="216.95" customHeight="1" x14ac:dyDescent="0.3">
      <c r="A48" s="103" t="s">
        <v>342</v>
      </c>
      <c r="C48" s="103" t="s">
        <v>57</v>
      </c>
      <c r="E48" s="108" t="s">
        <v>72</v>
      </c>
      <c r="G48" s="103" t="s">
        <v>245</v>
      </c>
      <c r="I48" s="115">
        <v>44104</v>
      </c>
      <c r="K48" s="115">
        <v>44286</v>
      </c>
      <c r="M48" s="6">
        <f t="shared" si="1"/>
        <v>1</v>
      </c>
      <c r="O48" s="146" t="s">
        <v>26</v>
      </c>
      <c r="Q48" s="103" t="s">
        <v>298</v>
      </c>
      <c r="S48" s="143">
        <v>169000</v>
      </c>
      <c r="T48" s="152"/>
      <c r="U48" s="122">
        <v>124400</v>
      </c>
      <c r="V48" s="152"/>
      <c r="W48" s="142">
        <v>124400</v>
      </c>
      <c r="Y48" s="123">
        <f t="shared" si="7"/>
        <v>1</v>
      </c>
      <c r="AA48" s="125" t="s">
        <v>394</v>
      </c>
      <c r="AC48" s="146" t="s">
        <v>83</v>
      </c>
      <c r="AE48" s="125" t="s">
        <v>364</v>
      </c>
      <c r="AG48" s="124" t="s">
        <v>85</v>
      </c>
    </row>
    <row r="49" spans="1:33" ht="163.9" customHeight="1" x14ac:dyDescent="0.3">
      <c r="A49" s="103" t="s">
        <v>329</v>
      </c>
      <c r="C49" s="103" t="s">
        <v>42</v>
      </c>
      <c r="E49" s="108" t="s">
        <v>72</v>
      </c>
      <c r="G49" s="108" t="s">
        <v>30</v>
      </c>
      <c r="I49" s="115">
        <v>44113</v>
      </c>
      <c r="K49" s="115">
        <v>44210</v>
      </c>
      <c r="M49" s="6">
        <f t="shared" si="1"/>
        <v>1</v>
      </c>
      <c r="O49" s="146" t="s">
        <v>26</v>
      </c>
      <c r="Q49" s="103" t="s">
        <v>421</v>
      </c>
      <c r="S49" s="143">
        <v>120000</v>
      </c>
      <c r="T49" s="152"/>
      <c r="U49" s="122">
        <v>120000</v>
      </c>
      <c r="V49" s="152"/>
      <c r="W49" s="142">
        <v>120000</v>
      </c>
      <c r="Y49" s="116">
        <f t="shared" ref="Y49:Y51" si="8">W49/U49</f>
        <v>1</v>
      </c>
      <c r="AA49" s="103" t="s">
        <v>331</v>
      </c>
      <c r="AC49" s="65" t="s">
        <v>83</v>
      </c>
      <c r="AE49" s="125" t="s">
        <v>332</v>
      </c>
      <c r="AG49" s="124" t="s">
        <v>85</v>
      </c>
    </row>
    <row r="50" spans="1:33" ht="169.85" customHeight="1" x14ac:dyDescent="0.3">
      <c r="A50" s="103" t="s">
        <v>330</v>
      </c>
      <c r="C50" s="141" t="s">
        <v>42</v>
      </c>
      <c r="E50" s="108" t="s">
        <v>72</v>
      </c>
      <c r="G50" s="108" t="s">
        <v>30</v>
      </c>
      <c r="I50" s="115">
        <v>44113</v>
      </c>
      <c r="K50" s="115">
        <v>44210</v>
      </c>
      <c r="M50" s="112">
        <f t="shared" si="1"/>
        <v>1</v>
      </c>
      <c r="O50" s="146" t="s">
        <v>26</v>
      </c>
      <c r="Q50" s="103" t="s">
        <v>426</v>
      </c>
      <c r="S50" s="143">
        <v>476550</v>
      </c>
      <c r="T50" s="152"/>
      <c r="U50" s="122">
        <v>476550</v>
      </c>
      <c r="V50" s="152"/>
      <c r="W50" s="142">
        <v>476550</v>
      </c>
      <c r="Y50" s="116">
        <f t="shared" si="8"/>
        <v>1</v>
      </c>
      <c r="AA50" s="103" t="s">
        <v>333</v>
      </c>
      <c r="AC50" s="153" t="s">
        <v>83</v>
      </c>
      <c r="AE50" s="103" t="s">
        <v>334</v>
      </c>
      <c r="AG50" s="124" t="s">
        <v>85</v>
      </c>
    </row>
    <row r="51" spans="1:33" ht="159.19999999999999" customHeight="1" x14ac:dyDescent="0.3">
      <c r="A51" s="108" t="s">
        <v>424</v>
      </c>
      <c r="C51" s="103" t="s">
        <v>51</v>
      </c>
      <c r="E51" s="108" t="s">
        <v>69</v>
      </c>
      <c r="G51" s="108" t="s">
        <v>30</v>
      </c>
      <c r="I51" s="115">
        <v>43739</v>
      </c>
      <c r="K51" s="115">
        <v>44075</v>
      </c>
      <c r="M51" s="151">
        <f t="shared" si="1"/>
        <v>1</v>
      </c>
      <c r="O51" s="146" t="s">
        <v>26</v>
      </c>
      <c r="Q51" s="103" t="s">
        <v>425</v>
      </c>
      <c r="S51" s="143">
        <v>261675</v>
      </c>
      <c r="T51" s="152"/>
      <c r="U51" s="142">
        <v>111675</v>
      </c>
      <c r="V51" s="152"/>
      <c r="W51" s="142">
        <v>111675</v>
      </c>
      <c r="Y51" s="116">
        <f t="shared" si="8"/>
        <v>1</v>
      </c>
      <c r="AA51" s="103" t="s">
        <v>427</v>
      </c>
      <c r="AC51" s="146" t="s">
        <v>83</v>
      </c>
      <c r="AE51" s="103" t="s">
        <v>428</v>
      </c>
      <c r="AG51" s="124" t="s">
        <v>85</v>
      </c>
    </row>
  </sheetData>
  <mergeCells count="3">
    <mergeCell ref="S10:Y10"/>
    <mergeCell ref="AA10:AG10"/>
    <mergeCell ref="A10:Q10"/>
  </mergeCells>
  <printOptions horizontalCentered="1"/>
  <pageMargins left="0.23622047244094491" right="0.23622047244094491" top="0.55118110236220474" bottom="0.55118110236220474" header="0.31496062992125984" footer="0.31496062992125984"/>
  <pageSetup paperSize="8" scale="57"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Data!$A$3:$A$4</xm:f>
          </x14:formula1>
          <xm:sqref>O12</xm:sqref>
        </x14:dataValidation>
        <x14:dataValidation type="list" allowBlank="1" showInputMessage="1" showErrorMessage="1" xr:uid="{00000000-0002-0000-0000-000001000000}">
          <x14:formula1>
            <xm:f>Data!$A$2:$A$4</xm:f>
          </x14:formula1>
          <xm:sqref>O13:O46</xm:sqref>
        </x14:dataValidation>
        <x14:dataValidation type="list" allowBlank="1" showInputMessage="1" showErrorMessage="1" xr:uid="{00000000-0002-0000-0000-000002000000}">
          <x14:formula1>
            <xm:f>Data!$A$25:$A$28</xm:f>
          </x14:formula1>
          <xm:sqref>AC13:AC50 AG13:AG45</xm:sqref>
        </x14:dataValidation>
        <x14:dataValidation type="list" allowBlank="1" showInputMessage="1" showErrorMessage="1" xr:uid="{00000000-0002-0000-0000-000003000000}">
          <x14:formula1>
            <xm:f>Data!$A$7:$A$22</xm:f>
          </x14:formula1>
          <xm:sqref>G26 G12:G22 G38:G45 G29:G34</xm:sqref>
        </x14:dataValidation>
        <x14:dataValidation type="list" allowBlank="1" showInputMessage="1" showErrorMessage="1" xr:uid="{00000000-0002-0000-0000-000004000000}">
          <x14:formula1>
            <xm:f>[DorsetLEP_Dashboard.xlsx]Data!#REF!</xm:f>
          </x14:formula1>
          <xm:sqref>G35:G37 G23:G24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AG21"/>
  <sheetViews>
    <sheetView showGridLines="0" zoomScale="50" zoomScaleNormal="50" workbookViewId="0">
      <pane ySplit="11" topLeftCell="A12" activePane="bottomLeft" state="frozenSplit"/>
      <selection pane="bottomLeft" activeCell="AE20" sqref="AE20"/>
    </sheetView>
  </sheetViews>
  <sheetFormatPr defaultColWidth="9.44140625" defaultRowHeight="15.05" x14ac:dyDescent="0.3"/>
  <cols>
    <col min="1" max="1" width="24.5546875" style="29" customWidth="1"/>
    <col min="2" max="2" width="1.5546875" style="30" customWidth="1"/>
    <col min="3" max="3" width="17.44140625" style="29" customWidth="1"/>
    <col min="4" max="4" width="1.5546875" style="30" customWidth="1"/>
    <col min="5" max="5" width="15.44140625" style="29" customWidth="1"/>
    <col min="6" max="6" width="1.5546875" style="30" customWidth="1"/>
    <col min="7" max="7" width="16.44140625" style="29" customWidth="1"/>
    <col min="8" max="8" width="1.5546875" style="30" customWidth="1"/>
    <col min="9" max="9" width="14.5546875" style="29" customWidth="1"/>
    <col min="10" max="10" width="1.5546875" style="30" customWidth="1"/>
    <col min="11" max="11" width="14.44140625" style="29" customWidth="1"/>
    <col min="12" max="12" width="1.5546875" style="30" customWidth="1"/>
    <col min="13" max="13" width="15.44140625" style="29" customWidth="1"/>
    <col min="14" max="14" width="1.5546875" style="30" customWidth="1"/>
    <col min="15" max="15" width="14.44140625" style="29" bestFit="1" customWidth="1"/>
    <col min="16" max="16" width="1.5546875" style="30" customWidth="1"/>
    <col min="17" max="17" width="57.44140625" style="29" customWidth="1"/>
    <col min="18" max="18" width="1.5546875" style="30" customWidth="1"/>
    <col min="19" max="19" width="14.44140625" style="32" bestFit="1" customWidth="1"/>
    <col min="20" max="20" width="2.5546875" style="30" customWidth="1"/>
    <col min="21" max="21" width="13.5546875" style="29" bestFit="1" customWidth="1"/>
    <col min="22" max="22" width="1.5546875" style="30" customWidth="1"/>
    <col min="23" max="23" width="13.5546875" style="29" bestFit="1" customWidth="1"/>
    <col min="24" max="24" width="1.5546875" style="30" customWidth="1"/>
    <col min="25" max="25" width="11.5546875" style="29" customWidth="1"/>
    <col min="26" max="26" width="1.5546875" style="30" customWidth="1"/>
    <col min="27" max="27" width="60.44140625" style="29" customWidth="1"/>
    <col min="28" max="28" width="1.5546875" style="30" customWidth="1"/>
    <col min="29" max="29" width="20.5546875" style="29" customWidth="1"/>
    <col min="30" max="30" width="1.5546875" style="30" customWidth="1"/>
    <col min="31" max="31" width="51.5546875" style="29" customWidth="1"/>
    <col min="32" max="32" width="1.5546875" style="30" customWidth="1"/>
    <col min="33" max="33" width="19.5546875" style="29" customWidth="1"/>
    <col min="34" max="16384" width="9.44140625" style="29"/>
  </cols>
  <sheetData>
    <row r="2" spans="1:33" ht="26.3" x14ac:dyDescent="0.3">
      <c r="Q2" s="32"/>
      <c r="R2" s="31"/>
      <c r="S2" s="30"/>
      <c r="T2" s="29"/>
    </row>
    <row r="3" spans="1:33" ht="33.85" x14ac:dyDescent="0.3">
      <c r="I3" s="29" t="s">
        <v>4</v>
      </c>
      <c r="Q3" s="87"/>
      <c r="R3" s="88" t="s">
        <v>18</v>
      </c>
      <c r="S3" s="89"/>
      <c r="T3" s="90"/>
      <c r="U3" s="90"/>
      <c r="V3" s="89"/>
      <c r="W3" s="90"/>
    </row>
    <row r="4" spans="1:33" ht="33.85" x14ac:dyDescent="0.3">
      <c r="P4" s="29"/>
      <c r="Q4" s="89"/>
      <c r="R4" s="88" t="s">
        <v>323</v>
      </c>
      <c r="S4" s="89"/>
      <c r="T4" s="90"/>
      <c r="U4" s="90"/>
      <c r="V4" s="89"/>
      <c r="W4" s="90"/>
    </row>
    <row r="5" spans="1:33" x14ac:dyDescent="0.3">
      <c r="P5" s="29"/>
      <c r="Q5" s="30"/>
      <c r="S5" s="29"/>
    </row>
    <row r="7" spans="1:33" ht="18.2" x14ac:dyDescent="0.3">
      <c r="A7" s="33" t="s">
        <v>17</v>
      </c>
    </row>
    <row r="8" spans="1:33" ht="16.45" customHeight="1" x14ac:dyDescent="0.3">
      <c r="A8" s="104">
        <v>44663</v>
      </c>
    </row>
    <row r="9" spans="1:33" ht="9.4" customHeight="1" x14ac:dyDescent="0.3">
      <c r="Q9" s="29" t="s">
        <v>4</v>
      </c>
    </row>
    <row r="10" spans="1:33" ht="18.2" x14ac:dyDescent="0.3">
      <c r="A10" s="164" t="s">
        <v>8</v>
      </c>
      <c r="B10" s="165"/>
      <c r="C10" s="165"/>
      <c r="D10" s="165"/>
      <c r="E10" s="165"/>
      <c r="F10" s="165"/>
      <c r="G10" s="165"/>
      <c r="H10" s="165"/>
      <c r="I10" s="165"/>
      <c r="J10" s="165"/>
      <c r="K10" s="165"/>
      <c r="L10" s="165"/>
      <c r="M10" s="165"/>
      <c r="N10" s="165"/>
      <c r="O10" s="165"/>
      <c r="P10" s="165"/>
      <c r="Q10" s="166"/>
      <c r="S10" s="162" t="s">
        <v>12</v>
      </c>
      <c r="T10" s="163"/>
      <c r="U10" s="163"/>
      <c r="V10" s="163"/>
      <c r="W10" s="163"/>
      <c r="X10" s="163"/>
      <c r="Y10" s="163"/>
      <c r="AA10" s="164" t="s">
        <v>13</v>
      </c>
      <c r="AB10" s="165"/>
      <c r="AC10" s="165"/>
      <c r="AD10" s="165"/>
      <c r="AE10" s="165"/>
      <c r="AF10" s="165"/>
      <c r="AG10" s="166"/>
    </row>
    <row r="11" spans="1:33" ht="60.1" x14ac:dyDescent="0.3">
      <c r="A11" s="19" t="s">
        <v>0</v>
      </c>
      <c r="B11" s="34"/>
      <c r="C11" s="19" t="s">
        <v>1</v>
      </c>
      <c r="D11" s="1"/>
      <c r="E11" s="19" t="s">
        <v>2</v>
      </c>
      <c r="F11" s="1"/>
      <c r="G11" s="19" t="s">
        <v>3</v>
      </c>
      <c r="H11" s="1"/>
      <c r="I11" s="19" t="s">
        <v>15</v>
      </c>
      <c r="J11" s="1"/>
      <c r="K11" s="19" t="s">
        <v>16</v>
      </c>
      <c r="L11" s="1"/>
      <c r="M11" s="19" t="s">
        <v>9</v>
      </c>
      <c r="N11" s="1"/>
      <c r="O11" s="19" t="s">
        <v>5</v>
      </c>
      <c r="P11" s="1"/>
      <c r="Q11" s="19" t="s">
        <v>14</v>
      </c>
      <c r="R11" s="1"/>
      <c r="S11" s="19" t="s">
        <v>10</v>
      </c>
      <c r="T11" s="1"/>
      <c r="U11" s="19" t="s">
        <v>324</v>
      </c>
      <c r="V11" s="19"/>
      <c r="W11" s="19" t="s">
        <v>19</v>
      </c>
      <c r="X11" s="19"/>
      <c r="Y11" s="19" t="s">
        <v>11</v>
      </c>
      <c r="AA11" s="19" t="s">
        <v>86</v>
      </c>
      <c r="AB11" s="19"/>
      <c r="AC11" s="19" t="s">
        <v>20</v>
      </c>
      <c r="AD11" s="19"/>
      <c r="AE11" s="19" t="s">
        <v>224</v>
      </c>
      <c r="AF11" s="19"/>
      <c r="AG11" s="77" t="s">
        <v>20</v>
      </c>
    </row>
    <row r="12" spans="1:33" s="30" customFormat="1" x14ac:dyDescent="0.3">
      <c r="A12" s="47"/>
      <c r="B12" s="48"/>
      <c r="C12" s="49"/>
      <c r="D12" s="50"/>
      <c r="E12" s="51"/>
      <c r="F12" s="50"/>
      <c r="G12" s="51"/>
      <c r="H12" s="50"/>
      <c r="I12" s="52"/>
      <c r="J12" s="53"/>
      <c r="K12" s="52"/>
      <c r="L12" s="50"/>
      <c r="M12" s="51"/>
      <c r="N12" s="50"/>
      <c r="O12" s="54"/>
      <c r="P12" s="50"/>
      <c r="Q12" s="55"/>
      <c r="R12" s="50"/>
      <c r="S12" s="56"/>
      <c r="T12" s="50"/>
      <c r="U12" s="57"/>
      <c r="V12" s="50"/>
      <c r="W12" s="47"/>
      <c r="X12" s="50"/>
      <c r="Y12" s="47"/>
      <c r="Z12" s="50"/>
      <c r="AA12" s="57"/>
      <c r="AB12" s="50"/>
      <c r="AC12" s="57"/>
      <c r="AD12" s="50"/>
      <c r="AE12" s="57"/>
      <c r="AF12" s="50"/>
      <c r="AG12" s="78"/>
    </row>
    <row r="13" spans="1:33" ht="112.7" customHeight="1" x14ac:dyDescent="0.3">
      <c r="A13" s="28" t="s">
        <v>303</v>
      </c>
      <c r="B13" s="2"/>
      <c r="C13" s="5" t="s">
        <v>51</v>
      </c>
      <c r="D13" s="58"/>
      <c r="E13" s="6" t="s">
        <v>69</v>
      </c>
      <c r="F13" s="59"/>
      <c r="G13" s="6" t="s">
        <v>30</v>
      </c>
      <c r="H13" s="4"/>
      <c r="I13" s="20">
        <v>44151</v>
      </c>
      <c r="J13" s="22"/>
      <c r="K13" s="20">
        <v>44651</v>
      </c>
      <c r="L13" s="4"/>
      <c r="M13" s="6">
        <f>IF($A$8&gt;K13,100%,($A$8-I13)/(K13-I13))</f>
        <v>1</v>
      </c>
      <c r="N13" s="4"/>
      <c r="O13" s="25" t="s">
        <v>26</v>
      </c>
      <c r="P13" s="4"/>
      <c r="Q13" s="14" t="s">
        <v>314</v>
      </c>
      <c r="R13" s="4"/>
      <c r="S13" s="98">
        <v>5234802</v>
      </c>
      <c r="T13" s="99"/>
      <c r="U13" s="98">
        <v>3500000</v>
      </c>
      <c r="V13" s="99"/>
      <c r="W13" s="140">
        <v>3500000</v>
      </c>
      <c r="X13" s="4"/>
      <c r="Y13" s="18">
        <f t="shared" ref="Y13:Y17" si="0">W13/U13</f>
        <v>1</v>
      </c>
      <c r="AA13" s="14" t="s">
        <v>386</v>
      </c>
      <c r="AB13" s="58"/>
      <c r="AC13" s="157" t="s">
        <v>84</v>
      </c>
      <c r="AD13" s="59"/>
      <c r="AE13" s="14" t="s">
        <v>411</v>
      </c>
      <c r="AF13" s="4"/>
      <c r="AG13" s="79" t="s">
        <v>85</v>
      </c>
    </row>
    <row r="14" spans="1:33" ht="136.5" customHeight="1" x14ac:dyDescent="0.3">
      <c r="A14" s="28" t="s">
        <v>304</v>
      </c>
      <c r="B14" s="2"/>
      <c r="C14" s="5" t="s">
        <v>236</v>
      </c>
      <c r="D14" s="4"/>
      <c r="E14" s="3" t="s">
        <v>70</v>
      </c>
      <c r="F14" s="4"/>
      <c r="G14" s="6" t="s">
        <v>30</v>
      </c>
      <c r="H14" s="4"/>
      <c r="I14" s="20">
        <v>44113</v>
      </c>
      <c r="J14" s="22"/>
      <c r="K14" s="20">
        <v>44651</v>
      </c>
      <c r="L14" s="4"/>
      <c r="M14" s="6">
        <f t="shared" ref="M14:M21" si="1">IF($A$8&gt;K14,100%,($A$8-I14)/(K14-I14))</f>
        <v>1</v>
      </c>
      <c r="N14" s="4"/>
      <c r="O14" s="25" t="s">
        <v>26</v>
      </c>
      <c r="P14" s="4"/>
      <c r="Q14" s="14" t="s">
        <v>316</v>
      </c>
      <c r="R14" s="4"/>
      <c r="S14" s="17">
        <v>689600</v>
      </c>
      <c r="T14" s="4"/>
      <c r="U14" s="17">
        <v>689600</v>
      </c>
      <c r="V14" s="4"/>
      <c r="W14" s="17">
        <v>689600</v>
      </c>
      <c r="X14" s="4"/>
      <c r="Y14" s="18">
        <f t="shared" si="0"/>
        <v>1</v>
      </c>
      <c r="Z14" s="4"/>
      <c r="AA14" s="14" t="s">
        <v>326</v>
      </c>
      <c r="AB14" s="4"/>
      <c r="AC14" s="65" t="s">
        <v>83</v>
      </c>
      <c r="AD14" s="4"/>
      <c r="AE14" s="14" t="s">
        <v>325</v>
      </c>
      <c r="AF14" s="4"/>
      <c r="AG14" s="79" t="s">
        <v>85</v>
      </c>
    </row>
    <row r="15" spans="1:33" ht="147" customHeight="1" x14ac:dyDescent="0.3">
      <c r="A15" s="28" t="s">
        <v>305</v>
      </c>
      <c r="B15" s="2"/>
      <c r="C15" s="5" t="s">
        <v>179</v>
      </c>
      <c r="D15" s="4"/>
      <c r="E15" s="3" t="s">
        <v>306</v>
      </c>
      <c r="F15" s="4"/>
      <c r="G15" s="6" t="s">
        <v>30</v>
      </c>
      <c r="H15" s="4"/>
      <c r="I15" s="20">
        <v>44134</v>
      </c>
      <c r="J15" s="22"/>
      <c r="K15" s="20">
        <v>44377</v>
      </c>
      <c r="L15" s="4"/>
      <c r="M15" s="6">
        <f t="shared" si="1"/>
        <v>1</v>
      </c>
      <c r="N15" s="4"/>
      <c r="O15" s="25" t="s">
        <v>26</v>
      </c>
      <c r="P15" s="4"/>
      <c r="Q15" s="14" t="s">
        <v>317</v>
      </c>
      <c r="R15" s="4"/>
      <c r="S15" s="17">
        <v>250000</v>
      </c>
      <c r="T15" s="4"/>
      <c r="U15" s="17">
        <v>250000</v>
      </c>
      <c r="V15" s="4"/>
      <c r="W15" s="17">
        <v>250000</v>
      </c>
      <c r="X15" s="4"/>
      <c r="Y15" s="18">
        <f t="shared" si="0"/>
        <v>1</v>
      </c>
      <c r="Z15" s="4"/>
      <c r="AA15" s="95" t="s">
        <v>327</v>
      </c>
      <c r="AB15" s="4"/>
      <c r="AC15" s="25" t="s">
        <v>83</v>
      </c>
      <c r="AD15" s="4"/>
      <c r="AE15" s="95" t="s">
        <v>328</v>
      </c>
      <c r="AF15" s="4"/>
      <c r="AG15" s="79" t="s">
        <v>85</v>
      </c>
    </row>
    <row r="16" spans="1:33" ht="150.75" customHeight="1" x14ac:dyDescent="0.3">
      <c r="A16" s="28" t="s">
        <v>308</v>
      </c>
      <c r="B16" s="2"/>
      <c r="C16" s="5" t="s">
        <v>307</v>
      </c>
      <c r="D16" s="4"/>
      <c r="E16" s="3" t="s">
        <v>43</v>
      </c>
      <c r="F16" s="4"/>
      <c r="G16" s="6" t="s">
        <v>36</v>
      </c>
      <c r="H16" s="4"/>
      <c r="I16" s="20">
        <v>44151</v>
      </c>
      <c r="J16" s="22"/>
      <c r="K16" s="20">
        <v>44651</v>
      </c>
      <c r="L16" s="4"/>
      <c r="M16" s="6">
        <f t="shared" si="1"/>
        <v>1</v>
      </c>
      <c r="N16" s="4"/>
      <c r="O16" s="25" t="s">
        <v>26</v>
      </c>
      <c r="P16" s="4"/>
      <c r="Q16" s="14" t="s">
        <v>319</v>
      </c>
      <c r="R16" s="4"/>
      <c r="S16" s="17">
        <v>5785301</v>
      </c>
      <c r="T16" s="4"/>
      <c r="U16" s="17">
        <v>2700000</v>
      </c>
      <c r="V16" s="4"/>
      <c r="W16" s="17">
        <v>2700000</v>
      </c>
      <c r="X16" s="4"/>
      <c r="Y16" s="18">
        <f t="shared" si="0"/>
        <v>1</v>
      </c>
      <c r="Z16" s="4"/>
      <c r="AA16" s="14" t="s">
        <v>430</v>
      </c>
      <c r="AB16" s="4"/>
      <c r="AC16" s="25" t="s">
        <v>83</v>
      </c>
      <c r="AD16" s="4"/>
      <c r="AE16" s="14" t="s">
        <v>446</v>
      </c>
      <c r="AF16" s="4"/>
      <c r="AG16" s="79" t="s">
        <v>85</v>
      </c>
    </row>
    <row r="17" spans="1:33" ht="149.94999999999999" customHeight="1" x14ac:dyDescent="0.3">
      <c r="A17" s="28" t="s">
        <v>365</v>
      </c>
      <c r="B17" s="2"/>
      <c r="C17" s="144" t="s">
        <v>346</v>
      </c>
      <c r="D17" s="4"/>
      <c r="E17" s="3" t="s">
        <v>43</v>
      </c>
      <c r="F17" s="4"/>
      <c r="G17" s="6" t="s">
        <v>36</v>
      </c>
      <c r="H17" s="4"/>
      <c r="I17" s="20">
        <v>44265</v>
      </c>
      <c r="J17" s="102"/>
      <c r="K17" s="20">
        <v>44651</v>
      </c>
      <c r="L17" s="4"/>
      <c r="M17" s="6">
        <f t="shared" si="1"/>
        <v>1</v>
      </c>
      <c r="N17" s="4"/>
      <c r="O17" s="25" t="s">
        <v>26</v>
      </c>
      <c r="P17" s="4"/>
      <c r="Q17" s="14" t="s">
        <v>366</v>
      </c>
      <c r="R17" s="4"/>
      <c r="S17" s="98">
        <v>894222</v>
      </c>
      <c r="T17" s="4"/>
      <c r="U17" s="17">
        <v>497397</v>
      </c>
      <c r="V17" s="4"/>
      <c r="W17" s="17">
        <v>497397</v>
      </c>
      <c r="X17" s="4"/>
      <c r="Y17" s="18">
        <f t="shared" si="0"/>
        <v>1</v>
      </c>
      <c r="Z17" s="4"/>
      <c r="AA17" s="14" t="s">
        <v>367</v>
      </c>
      <c r="AB17" s="4"/>
      <c r="AC17" s="65" t="s">
        <v>83</v>
      </c>
      <c r="AD17" s="4"/>
      <c r="AE17" s="96" t="s">
        <v>380</v>
      </c>
      <c r="AF17" s="4"/>
      <c r="AG17" s="79" t="s">
        <v>85</v>
      </c>
    </row>
    <row r="18" spans="1:33" ht="124.15" customHeight="1" x14ac:dyDescent="0.3">
      <c r="A18" s="28" t="s">
        <v>309</v>
      </c>
      <c r="B18" s="2"/>
      <c r="C18" s="5" t="s">
        <v>310</v>
      </c>
      <c r="D18" s="4"/>
      <c r="E18" s="3" t="s">
        <v>311</v>
      </c>
      <c r="F18" s="4"/>
      <c r="G18" s="6" t="s">
        <v>40</v>
      </c>
      <c r="H18" s="4"/>
      <c r="I18" s="20">
        <v>44151</v>
      </c>
      <c r="J18" s="22"/>
      <c r="K18" s="20">
        <v>44377</v>
      </c>
      <c r="L18" s="4"/>
      <c r="M18" s="6">
        <f t="shared" si="1"/>
        <v>1</v>
      </c>
      <c r="N18" s="4"/>
      <c r="O18" s="25" t="s">
        <v>26</v>
      </c>
      <c r="P18" s="4"/>
      <c r="Q18" s="14" t="s">
        <v>315</v>
      </c>
      <c r="R18" s="4"/>
      <c r="S18" s="17">
        <v>950000</v>
      </c>
      <c r="T18" s="4"/>
      <c r="U18" s="17">
        <v>950000</v>
      </c>
      <c r="V18" s="4"/>
      <c r="W18" s="17">
        <v>950000</v>
      </c>
      <c r="X18" s="4"/>
      <c r="Y18" s="18">
        <f>W18/U18</f>
        <v>1</v>
      </c>
      <c r="Z18" s="4"/>
      <c r="AA18" s="95" t="s">
        <v>321</v>
      </c>
      <c r="AB18" s="4"/>
      <c r="AC18" s="65" t="s">
        <v>83</v>
      </c>
      <c r="AD18" s="4"/>
      <c r="AE18" s="95" t="s">
        <v>322</v>
      </c>
      <c r="AF18" s="4"/>
      <c r="AG18" s="79" t="s">
        <v>85</v>
      </c>
    </row>
    <row r="19" spans="1:33" ht="124.15" customHeight="1" x14ac:dyDescent="0.3">
      <c r="A19" s="28" t="s">
        <v>371</v>
      </c>
      <c r="B19" s="2"/>
      <c r="C19" s="5" t="s">
        <v>310</v>
      </c>
      <c r="D19" s="4"/>
      <c r="E19" s="3" t="s">
        <v>311</v>
      </c>
      <c r="F19" s="4"/>
      <c r="G19" s="6" t="s">
        <v>40</v>
      </c>
      <c r="H19" s="4"/>
      <c r="I19" s="20">
        <v>44225</v>
      </c>
      <c r="J19" s="22"/>
      <c r="K19" s="20">
        <v>44592</v>
      </c>
      <c r="L19" s="4"/>
      <c r="M19" s="6">
        <f>IF($A$8&gt;K19,100%,($A$8-I19)/(K19-I19))</f>
        <v>1</v>
      </c>
      <c r="N19" s="4"/>
      <c r="O19" s="25" t="s">
        <v>26</v>
      </c>
      <c r="P19" s="4"/>
      <c r="Q19" s="14" t="s">
        <v>372</v>
      </c>
      <c r="R19" s="4"/>
      <c r="S19" s="109">
        <v>3030005</v>
      </c>
      <c r="T19" s="4"/>
      <c r="U19" s="17">
        <v>1321841.33</v>
      </c>
      <c r="V19" s="4"/>
      <c r="W19" s="17">
        <v>1321841</v>
      </c>
      <c r="X19" s="4"/>
      <c r="Y19" s="18">
        <f>W19/U19</f>
        <v>0.99999975034825095</v>
      </c>
      <c r="Z19" s="4"/>
      <c r="AA19" s="95" t="s">
        <v>453</v>
      </c>
      <c r="AB19" s="4"/>
      <c r="AC19" s="65" t="s">
        <v>83</v>
      </c>
      <c r="AD19" s="4"/>
      <c r="AE19" s="95" t="s">
        <v>454</v>
      </c>
      <c r="AF19" s="4"/>
      <c r="AG19" s="79" t="s">
        <v>85</v>
      </c>
    </row>
    <row r="20" spans="1:33" ht="227.45" customHeight="1" x14ac:dyDescent="0.3">
      <c r="A20" s="91" t="s">
        <v>320</v>
      </c>
      <c r="B20" s="2"/>
      <c r="C20" s="63" t="s">
        <v>312</v>
      </c>
      <c r="D20" s="4"/>
      <c r="E20" s="6" t="s">
        <v>313</v>
      </c>
      <c r="F20" s="4"/>
      <c r="G20" s="6" t="s">
        <v>36</v>
      </c>
      <c r="H20" s="4"/>
      <c r="I20" s="101">
        <v>44104</v>
      </c>
      <c r="J20" s="102"/>
      <c r="K20" s="101">
        <v>44651</v>
      </c>
      <c r="L20" s="4"/>
      <c r="M20" s="6">
        <f t="shared" si="1"/>
        <v>1</v>
      </c>
      <c r="N20" s="4"/>
      <c r="O20" s="25" t="s">
        <v>26</v>
      </c>
      <c r="P20" s="4"/>
      <c r="Q20" s="14" t="s">
        <v>318</v>
      </c>
      <c r="R20" s="4"/>
      <c r="S20" s="109">
        <v>632296</v>
      </c>
      <c r="T20" s="4"/>
      <c r="U20" s="17">
        <v>300000</v>
      </c>
      <c r="V20" s="4"/>
      <c r="W20" s="17">
        <v>300000</v>
      </c>
      <c r="X20" s="4"/>
      <c r="Y20" s="18">
        <f>W20/U20</f>
        <v>1</v>
      </c>
      <c r="Z20" s="4"/>
      <c r="AA20" s="96" t="s">
        <v>473</v>
      </c>
      <c r="AB20" s="4"/>
      <c r="AC20" s="65" t="s">
        <v>83</v>
      </c>
      <c r="AD20" s="4"/>
      <c r="AE20" s="95" t="s">
        <v>379</v>
      </c>
      <c r="AF20" s="4"/>
      <c r="AG20" s="79" t="s">
        <v>85</v>
      </c>
    </row>
    <row r="21" spans="1:33" ht="167.95" customHeight="1" x14ac:dyDescent="0.3">
      <c r="A21" s="28" t="s">
        <v>360</v>
      </c>
      <c r="B21" s="2"/>
      <c r="C21" s="5" t="s">
        <v>180</v>
      </c>
      <c r="D21" s="4"/>
      <c r="E21" s="3" t="s">
        <v>169</v>
      </c>
      <c r="F21" s="4"/>
      <c r="G21" s="6" t="s">
        <v>78</v>
      </c>
      <c r="H21" s="4"/>
      <c r="I21" s="20">
        <v>44175</v>
      </c>
      <c r="J21" s="22"/>
      <c r="K21" s="20">
        <v>44651</v>
      </c>
      <c r="L21" s="4"/>
      <c r="M21" s="6">
        <f t="shared" si="1"/>
        <v>1</v>
      </c>
      <c r="N21" s="4"/>
      <c r="O21" s="25" t="s">
        <v>26</v>
      </c>
      <c r="P21" s="4"/>
      <c r="Q21" s="14" t="s">
        <v>341</v>
      </c>
      <c r="R21" s="58"/>
      <c r="S21" s="122">
        <v>10382482</v>
      </c>
      <c r="T21" s="59"/>
      <c r="U21" s="17">
        <v>1591162</v>
      </c>
      <c r="V21" s="4"/>
      <c r="W21" s="17">
        <v>1591162</v>
      </c>
      <c r="X21" s="4"/>
      <c r="Y21" s="18">
        <f>W21/U21</f>
        <v>1</v>
      </c>
      <c r="Z21" s="4"/>
      <c r="AA21" s="96" t="s">
        <v>335</v>
      </c>
      <c r="AB21" s="4"/>
      <c r="AC21" s="157" t="s">
        <v>84</v>
      </c>
      <c r="AD21" s="4"/>
      <c r="AE21" s="95" t="s">
        <v>452</v>
      </c>
      <c r="AF21" s="4"/>
      <c r="AG21" s="157" t="s">
        <v>84</v>
      </c>
    </row>
  </sheetData>
  <mergeCells count="3">
    <mergeCell ref="A10:Q10"/>
    <mergeCell ref="S10:Y10"/>
    <mergeCell ref="AA10:AG10"/>
  </mergeCells>
  <printOptions horizontalCentered="1"/>
  <pageMargins left="0.23622047244094491" right="0.23622047244094491" top="0.55118110236220474" bottom="0.55118110236220474" header="0.31496062992125984" footer="0.31496062992125984"/>
  <pageSetup paperSize="8" scale="57"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Data!$A$25:$A$28</xm:f>
          </x14:formula1>
          <xm:sqref>AC17:AC21 AG13:AG21 AC13:AC14</xm:sqref>
        </x14:dataValidation>
        <x14:dataValidation type="list" allowBlank="1" showInputMessage="1" showErrorMessage="1" xr:uid="{00000000-0002-0000-0100-000001000000}">
          <x14:formula1>
            <xm:f>Data!$A$2:$A$4</xm:f>
          </x14:formula1>
          <xm:sqref>AC15:AC16 O13:O21</xm:sqref>
        </x14:dataValidation>
        <x14:dataValidation type="list" allowBlank="1" showInputMessage="1" showErrorMessage="1" xr:uid="{00000000-0002-0000-0100-000002000000}">
          <x14:formula1>
            <xm:f>Data!$A$3:$A$4</xm:f>
          </x14:formula1>
          <xm:sqref>O12</xm:sqref>
        </x14:dataValidation>
        <x14:dataValidation type="list" allowBlank="1" showInputMessage="1" showErrorMessage="1" xr:uid="{00000000-0002-0000-0100-000003000000}">
          <x14:formula1>
            <xm:f>Data!$A$7:$A$22</xm:f>
          </x14:formula1>
          <xm:sqref>G12:G21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AG38"/>
  <sheetViews>
    <sheetView showGridLines="0" zoomScale="60" zoomScaleNormal="60" workbookViewId="0">
      <selection activeCell="Y35" sqref="Y35"/>
    </sheetView>
  </sheetViews>
  <sheetFormatPr defaultColWidth="9.44140625" defaultRowHeight="15.05" x14ac:dyDescent="0.3"/>
  <cols>
    <col min="1" max="1" width="21.5546875" style="29" customWidth="1"/>
    <col min="2" max="2" width="1.5546875" style="30" customWidth="1"/>
    <col min="3" max="3" width="29.5546875" style="29" bestFit="1" customWidth="1"/>
    <col min="4" max="4" width="1.5546875" style="30" customWidth="1"/>
    <col min="5" max="5" width="15.44140625" style="29" customWidth="1"/>
    <col min="6" max="6" width="1.5546875" style="30" customWidth="1"/>
    <col min="7" max="7" width="16.44140625" style="29" customWidth="1"/>
    <col min="8" max="8" width="1.5546875" style="30" customWidth="1"/>
    <col min="9" max="9" width="12.5546875" style="29" customWidth="1"/>
    <col min="10" max="10" width="1.5546875" style="30" customWidth="1"/>
    <col min="11" max="11" width="12.5546875" style="29" customWidth="1"/>
    <col min="12" max="12" width="1.5546875" style="30" customWidth="1"/>
    <col min="13" max="13" width="10.5546875" style="29" customWidth="1"/>
    <col min="14" max="14" width="1.5546875" style="30" customWidth="1"/>
    <col min="15" max="15" width="13.5546875" style="29" bestFit="1" customWidth="1"/>
    <col min="16" max="16" width="1.5546875" style="30" customWidth="1"/>
    <col min="17" max="17" width="48.21875" style="29" customWidth="1"/>
    <col min="18" max="18" width="1.5546875" style="30" customWidth="1"/>
    <col min="19" max="19" width="15" style="32" bestFit="1" customWidth="1"/>
    <col min="20" max="20" width="1.5546875" style="30" customWidth="1"/>
    <col min="21" max="21" width="14.5546875" style="29" bestFit="1" customWidth="1"/>
    <col min="22" max="22" width="1.5546875" style="30" customWidth="1"/>
    <col min="23" max="23" width="13.5546875" style="29" bestFit="1" customWidth="1"/>
    <col min="24" max="24" width="1.5546875" style="30" customWidth="1"/>
    <col min="25" max="25" width="11.5546875" style="29" customWidth="1"/>
    <col min="26" max="26" width="1.5546875" style="30" customWidth="1"/>
    <col min="27" max="27" width="52.44140625" style="29" bestFit="1" customWidth="1"/>
    <col min="28" max="28" width="1.5546875" style="30" customWidth="1"/>
    <col min="29" max="29" width="19.5546875" style="29" bestFit="1" customWidth="1"/>
    <col min="30" max="30" width="1.5546875" style="30" customWidth="1"/>
    <col min="31" max="31" width="39.77734375" style="29" customWidth="1"/>
    <col min="32" max="32" width="1.5546875" style="30" customWidth="1"/>
    <col min="33" max="33" width="19.5546875" style="29" bestFit="1" customWidth="1"/>
    <col min="34" max="16384" width="9.44140625" style="29"/>
  </cols>
  <sheetData>
    <row r="2" spans="1:33" ht="26.3" x14ac:dyDescent="0.3">
      <c r="Q2" s="32"/>
      <c r="R2" s="31"/>
      <c r="S2" s="30"/>
      <c r="T2" s="29"/>
    </row>
    <row r="3" spans="1:33" ht="33.85" x14ac:dyDescent="0.3">
      <c r="I3" s="29" t="s">
        <v>4</v>
      </c>
      <c r="Q3" s="87"/>
      <c r="R3" s="88" t="s">
        <v>18</v>
      </c>
      <c r="S3" s="89"/>
      <c r="T3" s="90"/>
      <c r="U3" s="90"/>
      <c r="V3" s="89"/>
      <c r="W3" s="90"/>
    </row>
    <row r="4" spans="1:33" ht="34.15" customHeight="1" x14ac:dyDescent="0.3">
      <c r="C4"/>
      <c r="P4" s="29"/>
      <c r="Q4" s="89"/>
      <c r="R4" s="88" t="s">
        <v>107</v>
      </c>
      <c r="S4" s="89"/>
      <c r="T4" s="90"/>
      <c r="U4" s="90"/>
      <c r="V4" s="89"/>
      <c r="W4" s="90"/>
    </row>
    <row r="5" spans="1:33" x14ac:dyDescent="0.3">
      <c r="P5" s="29"/>
      <c r="Q5" s="30"/>
      <c r="S5" s="29"/>
    </row>
    <row r="7" spans="1:33" ht="18.2" x14ac:dyDescent="0.3">
      <c r="A7" s="33" t="s">
        <v>17</v>
      </c>
    </row>
    <row r="8" spans="1:33" x14ac:dyDescent="0.3">
      <c r="A8" s="104">
        <f>'Getting Building Fund'!A8</f>
        <v>44663</v>
      </c>
    </row>
    <row r="9" spans="1:33" x14ac:dyDescent="0.3">
      <c r="Q9" s="29" t="s">
        <v>4</v>
      </c>
    </row>
    <row r="10" spans="1:33" ht="18.2" x14ac:dyDescent="0.3">
      <c r="A10" s="164" t="s">
        <v>8</v>
      </c>
      <c r="B10" s="165"/>
      <c r="C10" s="165"/>
      <c r="D10" s="165"/>
      <c r="E10" s="165"/>
      <c r="F10" s="165"/>
      <c r="G10" s="165"/>
      <c r="H10" s="165"/>
      <c r="I10" s="165"/>
      <c r="J10" s="165"/>
      <c r="K10" s="165"/>
      <c r="L10" s="165"/>
      <c r="M10" s="165"/>
      <c r="N10" s="165"/>
      <c r="O10" s="165"/>
      <c r="P10" s="165"/>
      <c r="Q10" s="166"/>
      <c r="S10" s="162" t="s">
        <v>12</v>
      </c>
      <c r="T10" s="163"/>
      <c r="U10" s="163"/>
      <c r="V10" s="163"/>
      <c r="W10" s="163"/>
      <c r="X10" s="163"/>
      <c r="Y10" s="163"/>
      <c r="AA10" s="164" t="s">
        <v>13</v>
      </c>
      <c r="AB10" s="165"/>
      <c r="AC10" s="165"/>
      <c r="AD10" s="165"/>
      <c r="AE10" s="165"/>
      <c r="AF10" s="165"/>
      <c r="AG10" s="166"/>
    </row>
    <row r="11" spans="1:33" ht="70.45" customHeight="1" x14ac:dyDescent="0.3">
      <c r="A11" s="19" t="s">
        <v>0</v>
      </c>
      <c r="B11" s="34"/>
      <c r="C11" s="19" t="s">
        <v>1</v>
      </c>
      <c r="D11" s="1"/>
      <c r="E11" s="19" t="s">
        <v>2</v>
      </c>
      <c r="F11" s="1"/>
      <c r="G11" s="19" t="s">
        <v>3</v>
      </c>
      <c r="H11" s="1"/>
      <c r="I11" s="19" t="s">
        <v>15</v>
      </c>
      <c r="J11" s="1"/>
      <c r="K11" s="19" t="s">
        <v>16</v>
      </c>
      <c r="L11" s="1"/>
      <c r="M11" s="19" t="s">
        <v>9</v>
      </c>
      <c r="N11" s="1"/>
      <c r="O11" s="19" t="s">
        <v>5</v>
      </c>
      <c r="P11" s="1"/>
      <c r="Q11" s="19" t="s">
        <v>14</v>
      </c>
      <c r="R11" s="1"/>
      <c r="S11" s="19" t="s">
        <v>10</v>
      </c>
      <c r="T11" s="1"/>
      <c r="U11" s="19" t="s">
        <v>158</v>
      </c>
      <c r="V11" s="19"/>
      <c r="W11" s="19" t="s">
        <v>159</v>
      </c>
      <c r="X11" s="19"/>
      <c r="Y11" s="19" t="s">
        <v>160</v>
      </c>
      <c r="AA11" s="19" t="s">
        <v>86</v>
      </c>
      <c r="AB11" s="19"/>
      <c r="AC11" s="19" t="s">
        <v>20</v>
      </c>
      <c r="AD11" s="19"/>
      <c r="AE11" s="19" t="s">
        <v>87</v>
      </c>
      <c r="AF11" s="19"/>
      <c r="AG11" s="77" t="s">
        <v>20</v>
      </c>
    </row>
    <row r="12" spans="1:33" s="30" customFormat="1" ht="8.4499999999999993" customHeight="1" x14ac:dyDescent="0.3">
      <c r="A12" s="47"/>
      <c r="B12" s="48"/>
      <c r="C12" s="49"/>
      <c r="D12" s="50"/>
      <c r="E12" s="51"/>
      <c r="F12" s="50"/>
      <c r="G12" s="51"/>
      <c r="H12" s="50"/>
      <c r="I12" s="52"/>
      <c r="J12" s="53"/>
      <c r="K12" s="52"/>
      <c r="L12" s="50"/>
      <c r="M12" s="51"/>
      <c r="N12" s="50"/>
      <c r="O12" s="54"/>
      <c r="P12" s="50"/>
      <c r="Q12" s="55"/>
      <c r="R12" s="50"/>
      <c r="S12" s="56"/>
      <c r="T12" s="50"/>
      <c r="U12" s="57"/>
      <c r="V12" s="50"/>
      <c r="W12" s="47"/>
      <c r="X12" s="50"/>
      <c r="Y12" s="47"/>
      <c r="Z12" s="50"/>
      <c r="AA12" s="57"/>
      <c r="AB12" s="50"/>
      <c r="AC12" s="57"/>
      <c r="AD12" s="50"/>
      <c r="AE12" s="57"/>
      <c r="AF12" s="50"/>
      <c r="AG12" s="78"/>
    </row>
    <row r="13" spans="1:33" ht="89.7" customHeight="1" x14ac:dyDescent="0.3">
      <c r="A13" s="91" t="s">
        <v>148</v>
      </c>
      <c r="B13" s="2"/>
      <c r="C13" s="63" t="s">
        <v>149</v>
      </c>
      <c r="D13" s="4"/>
      <c r="E13" s="6" t="s">
        <v>72</v>
      </c>
      <c r="F13" s="4"/>
      <c r="G13" s="6" t="s">
        <v>28</v>
      </c>
      <c r="H13" s="4"/>
      <c r="I13" s="20">
        <v>41698</v>
      </c>
      <c r="J13" s="22"/>
      <c r="K13" s="20">
        <v>43524</v>
      </c>
      <c r="L13" s="4"/>
      <c r="M13" s="6">
        <f>IF($A$8&gt;K13,100%,($A$8-I13)/(K13-I13))</f>
        <v>1</v>
      </c>
      <c r="N13" s="4"/>
      <c r="O13" s="25" t="s">
        <v>26</v>
      </c>
      <c r="P13" s="4"/>
      <c r="Q13" s="14" t="s">
        <v>162</v>
      </c>
      <c r="R13" s="4"/>
      <c r="S13" s="17">
        <v>775000</v>
      </c>
      <c r="T13" s="4"/>
      <c r="U13" s="17">
        <f>S13</f>
        <v>775000</v>
      </c>
      <c r="V13" s="4"/>
      <c r="W13" s="17">
        <f>U13</f>
        <v>775000</v>
      </c>
      <c r="X13" s="4"/>
      <c r="Y13" s="18">
        <f>W13/U13</f>
        <v>1</v>
      </c>
      <c r="Z13" s="4"/>
      <c r="AA13" s="14" t="s">
        <v>173</v>
      </c>
      <c r="AB13" s="4"/>
      <c r="AC13" s="25" t="s">
        <v>83</v>
      </c>
      <c r="AD13" s="4"/>
      <c r="AE13" s="14" t="s">
        <v>413</v>
      </c>
      <c r="AF13" s="4"/>
      <c r="AG13" s="25" t="s">
        <v>83</v>
      </c>
    </row>
    <row r="14" spans="1:33" ht="8.4499999999999993" customHeight="1" x14ac:dyDescent="0.3">
      <c r="A14" s="45"/>
      <c r="B14" s="35"/>
      <c r="C14" s="35"/>
      <c r="D14" s="35"/>
      <c r="E14" s="35"/>
      <c r="F14" s="35"/>
      <c r="G14" s="35"/>
      <c r="H14" s="35"/>
      <c r="I14" s="35"/>
      <c r="J14" s="35"/>
      <c r="K14" s="35"/>
      <c r="L14" s="35"/>
      <c r="M14" s="35"/>
      <c r="N14" s="35"/>
      <c r="O14" s="35"/>
      <c r="P14" s="35"/>
      <c r="Q14" s="35"/>
      <c r="R14" s="35"/>
      <c r="S14" s="35"/>
      <c r="T14" s="35"/>
      <c r="U14" s="35"/>
      <c r="V14" s="35"/>
      <c r="W14" s="35"/>
      <c r="X14" s="35"/>
      <c r="Y14" s="35"/>
      <c r="AA14" s="35"/>
      <c r="AB14" s="35"/>
      <c r="AC14" s="46"/>
      <c r="AD14" s="35"/>
      <c r="AE14" s="35"/>
      <c r="AF14" s="35"/>
      <c r="AG14" s="46"/>
    </row>
    <row r="15" spans="1:33" ht="107.25" customHeight="1" x14ac:dyDescent="0.3">
      <c r="A15" s="91" t="s">
        <v>146</v>
      </c>
      <c r="B15" s="2"/>
      <c r="C15" s="63" t="s">
        <v>147</v>
      </c>
      <c r="D15" s="4"/>
      <c r="E15" s="6" t="s">
        <v>72</v>
      </c>
      <c r="F15" s="4"/>
      <c r="G15" s="6" t="s">
        <v>31</v>
      </c>
      <c r="H15" s="4"/>
      <c r="I15" s="20">
        <v>42361</v>
      </c>
      <c r="J15" s="22"/>
      <c r="K15" s="20">
        <v>44286</v>
      </c>
      <c r="L15" s="4"/>
      <c r="M15" s="6">
        <f>IF($A$8&gt;K15,100%,($A$8-I15)/(K15-I15))</f>
        <v>1</v>
      </c>
      <c r="N15" s="4"/>
      <c r="O15" s="25" t="s">
        <v>26</v>
      </c>
      <c r="P15" s="4"/>
      <c r="Q15" s="14" t="s">
        <v>163</v>
      </c>
      <c r="R15" s="4"/>
      <c r="S15" s="17">
        <v>1700000</v>
      </c>
      <c r="T15" s="4"/>
      <c r="U15" s="17">
        <f>S15</f>
        <v>1700000</v>
      </c>
      <c r="V15" s="4"/>
      <c r="W15" s="17">
        <v>1700000</v>
      </c>
      <c r="X15" s="4"/>
      <c r="Y15" s="18">
        <f>W15/U15</f>
        <v>1</v>
      </c>
      <c r="Z15" s="4"/>
      <c r="AA15" s="14" t="s">
        <v>172</v>
      </c>
      <c r="AB15" s="4"/>
      <c r="AC15" s="25" t="s">
        <v>83</v>
      </c>
      <c r="AD15" s="4"/>
      <c r="AE15" s="14" t="s">
        <v>400</v>
      </c>
      <c r="AF15" s="4"/>
      <c r="AG15" s="25" t="s">
        <v>83</v>
      </c>
    </row>
    <row r="16" spans="1:33" ht="8.4499999999999993" customHeight="1" x14ac:dyDescent="0.3">
      <c r="A16" s="45"/>
      <c r="B16" s="35"/>
      <c r="C16" s="35"/>
      <c r="D16" s="35"/>
      <c r="E16" s="35"/>
      <c r="F16" s="35"/>
      <c r="G16" s="35"/>
      <c r="H16" s="35"/>
      <c r="I16" s="35"/>
      <c r="J16" s="35"/>
      <c r="K16" s="35"/>
      <c r="L16" s="35"/>
      <c r="M16" s="35"/>
      <c r="N16" s="35"/>
      <c r="O16" s="35"/>
      <c r="P16" s="35"/>
      <c r="Q16" s="35"/>
      <c r="R16" s="35"/>
      <c r="S16" s="35"/>
      <c r="T16" s="35"/>
      <c r="U16" s="35"/>
      <c r="V16" s="35"/>
      <c r="W16" s="35"/>
      <c r="X16" s="35"/>
      <c r="Y16" s="35"/>
      <c r="AA16" s="35"/>
      <c r="AB16" s="35"/>
      <c r="AC16" s="46"/>
      <c r="AD16" s="35"/>
      <c r="AE16" s="35"/>
      <c r="AF16" s="35"/>
      <c r="AG16" s="46"/>
    </row>
    <row r="17" spans="1:33" ht="95.65" customHeight="1" x14ac:dyDescent="0.3">
      <c r="A17" s="91" t="s">
        <v>132</v>
      </c>
      <c r="B17" s="2"/>
      <c r="C17" s="63" t="s">
        <v>53</v>
      </c>
      <c r="D17" s="4"/>
      <c r="E17" s="6" t="s">
        <v>133</v>
      </c>
      <c r="F17" s="4"/>
      <c r="G17" s="6" t="s">
        <v>32</v>
      </c>
      <c r="H17" s="4"/>
      <c r="I17" s="20">
        <v>41401</v>
      </c>
      <c r="J17" s="22"/>
      <c r="K17" s="20">
        <v>42293</v>
      </c>
      <c r="L17" s="4"/>
      <c r="M17" s="6">
        <f>IF($A$8&gt;K17,100%,($A$8-I17)/(K17-I17))</f>
        <v>1</v>
      </c>
      <c r="N17" s="4"/>
      <c r="O17" s="25" t="s">
        <v>26</v>
      </c>
      <c r="P17" s="4"/>
      <c r="Q17" s="14" t="s">
        <v>168</v>
      </c>
      <c r="R17" s="4"/>
      <c r="S17" s="17">
        <v>1194394.31</v>
      </c>
      <c r="T17" s="4"/>
      <c r="U17" s="17">
        <v>1194394.31</v>
      </c>
      <c r="V17" s="4"/>
      <c r="W17" s="17">
        <f>U17</f>
        <v>1194394.31</v>
      </c>
      <c r="X17" s="4"/>
      <c r="Y17" s="18">
        <f>W17/U17</f>
        <v>1</v>
      </c>
      <c r="Z17" s="4"/>
      <c r="AA17" s="14" t="s">
        <v>150</v>
      </c>
      <c r="AB17" s="4"/>
      <c r="AC17" s="25" t="s">
        <v>83</v>
      </c>
      <c r="AD17" s="4"/>
      <c r="AE17" s="14" t="s">
        <v>174</v>
      </c>
      <c r="AF17" s="4"/>
      <c r="AG17" s="25" t="s">
        <v>83</v>
      </c>
    </row>
    <row r="18" spans="1:33" ht="8.4499999999999993" customHeight="1" x14ac:dyDescent="0.3">
      <c r="A18" s="45"/>
      <c r="B18" s="35"/>
      <c r="C18" s="35"/>
      <c r="D18" s="35"/>
      <c r="E18" s="35"/>
      <c r="F18" s="35"/>
      <c r="G18" s="35"/>
      <c r="H18" s="35"/>
      <c r="I18" s="35"/>
      <c r="J18" s="35"/>
      <c r="K18" s="35"/>
      <c r="L18" s="35"/>
      <c r="M18" s="35"/>
      <c r="N18" s="35"/>
      <c r="O18" s="35"/>
      <c r="P18" s="35"/>
      <c r="Q18" s="35"/>
      <c r="R18" s="35"/>
      <c r="S18" s="35"/>
      <c r="T18" s="35"/>
      <c r="U18" s="35"/>
      <c r="V18" s="35"/>
      <c r="W18" s="35"/>
      <c r="X18" s="35"/>
      <c r="Y18" s="35"/>
      <c r="AA18" s="35"/>
      <c r="AB18" s="35"/>
      <c r="AC18" s="46"/>
      <c r="AD18" s="35"/>
      <c r="AE18" s="35"/>
      <c r="AF18" s="35"/>
      <c r="AG18" s="46"/>
    </row>
    <row r="19" spans="1:33" ht="80.95" customHeight="1" x14ac:dyDescent="0.3">
      <c r="A19" s="91" t="s">
        <v>134</v>
      </c>
      <c r="B19" s="2"/>
      <c r="C19" s="63" t="s">
        <v>135</v>
      </c>
      <c r="D19" s="58"/>
      <c r="E19" s="6" t="s">
        <v>6</v>
      </c>
      <c r="F19" s="59"/>
      <c r="G19" s="6" t="s">
        <v>34</v>
      </c>
      <c r="H19" s="4"/>
      <c r="I19" s="20">
        <v>41368</v>
      </c>
      <c r="J19" s="22"/>
      <c r="K19" s="20">
        <v>41851</v>
      </c>
      <c r="L19" s="4"/>
      <c r="M19" s="6">
        <f>IF($A$8&gt;K19,100%,($A$8-I19)/(K19-I19))</f>
        <v>1</v>
      </c>
      <c r="N19" s="4"/>
      <c r="O19" s="25" t="s">
        <v>26</v>
      </c>
      <c r="P19" s="4"/>
      <c r="Q19" s="14" t="s">
        <v>151</v>
      </c>
      <c r="R19" s="4"/>
      <c r="S19" s="17">
        <v>500000</v>
      </c>
      <c r="T19" s="4"/>
      <c r="U19" s="17">
        <f>S19</f>
        <v>500000</v>
      </c>
      <c r="V19" s="4"/>
      <c r="W19" s="17">
        <f>U19</f>
        <v>500000</v>
      </c>
      <c r="X19" s="4"/>
      <c r="Y19" s="18">
        <f>W19/U19</f>
        <v>1</v>
      </c>
      <c r="AA19" s="14" t="s">
        <v>153</v>
      </c>
      <c r="AB19" s="58"/>
      <c r="AC19" s="25" t="s">
        <v>83</v>
      </c>
      <c r="AD19" s="59"/>
      <c r="AE19" s="14" t="s">
        <v>152</v>
      </c>
      <c r="AF19" s="4"/>
      <c r="AG19" s="25" t="s">
        <v>83</v>
      </c>
    </row>
    <row r="20" spans="1:33" s="30" customFormat="1" ht="8.4499999999999993" customHeight="1" x14ac:dyDescent="0.3">
      <c r="A20" s="13"/>
      <c r="B20" s="7"/>
      <c r="C20" s="10"/>
      <c r="D20" s="9"/>
      <c r="E20" s="60"/>
      <c r="F20" s="9"/>
      <c r="G20" s="8"/>
      <c r="H20" s="9"/>
      <c r="I20" s="23"/>
      <c r="J20" s="24"/>
      <c r="K20" s="23"/>
      <c r="L20" s="9"/>
      <c r="M20" s="8"/>
      <c r="N20" s="9"/>
      <c r="O20" s="11"/>
      <c r="P20" s="9"/>
      <c r="Q20" s="27"/>
      <c r="R20" s="9"/>
      <c r="S20" s="16"/>
      <c r="T20" s="9"/>
      <c r="U20" s="12"/>
      <c r="V20" s="9"/>
      <c r="W20" s="13"/>
      <c r="X20" s="9"/>
      <c r="Y20" s="13"/>
      <c r="Z20" s="9"/>
      <c r="AA20" s="12"/>
      <c r="AB20" s="9"/>
      <c r="AC20" s="66"/>
      <c r="AD20" s="9"/>
      <c r="AE20" s="12"/>
      <c r="AF20" s="9"/>
      <c r="AG20" s="80"/>
    </row>
    <row r="21" spans="1:33" ht="90.2" x14ac:dyDescent="0.3">
      <c r="A21" s="91" t="s">
        <v>143</v>
      </c>
      <c r="B21" s="2"/>
      <c r="C21" s="63" t="s">
        <v>144</v>
      </c>
      <c r="D21" s="4"/>
      <c r="E21" s="6" t="s">
        <v>145</v>
      </c>
      <c r="F21" s="4"/>
      <c r="G21" s="6" t="s">
        <v>39</v>
      </c>
      <c r="H21" s="4"/>
      <c r="I21" s="20">
        <v>42481</v>
      </c>
      <c r="J21" s="22"/>
      <c r="K21" s="20">
        <v>43942</v>
      </c>
      <c r="L21" s="4"/>
      <c r="M21" s="6">
        <f>IF($A$8&gt;K21,100%,($A$8-I21)/(K21-I21))</f>
        <v>1</v>
      </c>
      <c r="N21" s="4"/>
      <c r="O21" s="25" t="s">
        <v>26</v>
      </c>
      <c r="P21" s="4"/>
      <c r="Q21" s="14" t="s">
        <v>161</v>
      </c>
      <c r="R21" s="4"/>
      <c r="S21" s="17">
        <v>1500000</v>
      </c>
      <c r="T21" s="4"/>
      <c r="U21" s="17">
        <f>S21</f>
        <v>1500000</v>
      </c>
      <c r="V21" s="4"/>
      <c r="W21" s="17">
        <v>1500000</v>
      </c>
      <c r="X21" s="4"/>
      <c r="Y21" s="18">
        <f>W21/U21</f>
        <v>1</v>
      </c>
      <c r="Z21" s="4"/>
      <c r="AA21" s="14" t="s">
        <v>166</v>
      </c>
      <c r="AB21" s="4"/>
      <c r="AC21" s="25" t="s">
        <v>83</v>
      </c>
      <c r="AD21" s="4"/>
      <c r="AE21" s="14" t="s">
        <v>401</v>
      </c>
      <c r="AF21" s="4"/>
      <c r="AG21" s="25" t="s">
        <v>83</v>
      </c>
    </row>
    <row r="22" spans="1:33" s="30" customFormat="1" ht="8.4499999999999993" customHeight="1" x14ac:dyDescent="0.3">
      <c r="A22" s="13"/>
      <c r="B22" s="7"/>
      <c r="C22" s="10"/>
      <c r="D22" s="9"/>
      <c r="E22" s="60"/>
      <c r="F22" s="9"/>
      <c r="G22" s="8"/>
      <c r="H22" s="9"/>
      <c r="I22" s="23"/>
      <c r="J22" s="24"/>
      <c r="K22" s="23"/>
      <c r="L22" s="9"/>
      <c r="M22" s="8"/>
      <c r="N22" s="9"/>
      <c r="O22" s="11"/>
      <c r="P22" s="9"/>
      <c r="Q22" s="27"/>
      <c r="R22" s="9"/>
      <c r="S22" s="16"/>
      <c r="T22" s="9"/>
      <c r="U22" s="12"/>
      <c r="V22" s="9"/>
      <c r="W22" s="13"/>
      <c r="X22" s="9"/>
      <c r="Y22" s="13"/>
      <c r="Z22" s="9"/>
      <c r="AA22" s="12"/>
      <c r="AB22" s="9"/>
      <c r="AC22" s="66"/>
      <c r="AD22" s="9"/>
      <c r="AE22" s="12"/>
      <c r="AF22" s="9"/>
      <c r="AG22" s="80"/>
    </row>
    <row r="23" spans="1:33" ht="45.1" x14ac:dyDescent="0.3">
      <c r="A23" s="91" t="s">
        <v>142</v>
      </c>
      <c r="B23" s="2"/>
      <c r="C23" s="63" t="s">
        <v>142</v>
      </c>
      <c r="D23" s="4"/>
      <c r="E23" s="6" t="s">
        <v>72</v>
      </c>
      <c r="F23" s="4"/>
      <c r="G23" s="6" t="s">
        <v>41</v>
      </c>
      <c r="H23" s="4"/>
      <c r="I23" s="20">
        <v>41407</v>
      </c>
      <c r="J23" s="22"/>
      <c r="K23" s="20">
        <v>43233</v>
      </c>
      <c r="L23" s="4"/>
      <c r="M23" s="6">
        <f>IF($A$8&gt;K23,100%,($A$8-I23)/(K23-I23))</f>
        <v>1</v>
      </c>
      <c r="N23" s="4"/>
      <c r="O23" s="25" t="s">
        <v>26</v>
      </c>
      <c r="P23" s="4"/>
      <c r="Q23" s="14" t="s">
        <v>171</v>
      </c>
      <c r="R23" s="4"/>
      <c r="S23" s="17">
        <v>2315000</v>
      </c>
      <c r="T23" s="4"/>
      <c r="U23" s="17">
        <f>S23</f>
        <v>2315000</v>
      </c>
      <c r="V23" s="4"/>
      <c r="W23" s="17">
        <f>U23</f>
        <v>2315000</v>
      </c>
      <c r="X23" s="4"/>
      <c r="Y23" s="18">
        <f>W23/U23</f>
        <v>1</v>
      </c>
      <c r="Z23" s="4"/>
      <c r="AA23" s="14" t="s">
        <v>167</v>
      </c>
      <c r="AB23" s="4"/>
      <c r="AC23" s="25" t="s">
        <v>83</v>
      </c>
      <c r="AD23" s="4"/>
      <c r="AE23" s="14" t="s">
        <v>399</v>
      </c>
      <c r="AF23" s="4"/>
      <c r="AG23" s="25" t="s">
        <v>83</v>
      </c>
    </row>
    <row r="24" spans="1:33" s="30" customFormat="1" ht="8.4499999999999993" customHeight="1" x14ac:dyDescent="0.3">
      <c r="A24" s="13"/>
      <c r="B24" s="7"/>
      <c r="C24" s="10"/>
      <c r="D24" s="9"/>
      <c r="E24" s="60"/>
      <c r="F24" s="9"/>
      <c r="G24" s="8"/>
      <c r="H24" s="9"/>
      <c r="I24" s="23"/>
      <c r="J24" s="24"/>
      <c r="K24" s="23"/>
      <c r="L24" s="9"/>
      <c r="M24" s="8"/>
      <c r="N24" s="9"/>
      <c r="O24" s="11"/>
      <c r="P24" s="9"/>
      <c r="Q24" s="27"/>
      <c r="R24" s="9"/>
      <c r="S24" s="16"/>
      <c r="T24" s="9"/>
      <c r="U24" s="12"/>
      <c r="V24" s="9"/>
      <c r="W24" s="13"/>
      <c r="X24" s="9"/>
      <c r="Y24" s="13"/>
      <c r="Z24" s="9"/>
      <c r="AA24" s="12"/>
      <c r="AB24" s="9"/>
      <c r="AC24" s="12"/>
      <c r="AD24" s="9"/>
      <c r="AE24" s="12"/>
      <c r="AF24" s="9"/>
      <c r="AG24" s="80"/>
    </row>
    <row r="25" spans="1:33" ht="90.2" x14ac:dyDescent="0.3">
      <c r="A25" s="91" t="s">
        <v>139</v>
      </c>
      <c r="B25" s="2"/>
      <c r="C25" s="63" t="s">
        <v>140</v>
      </c>
      <c r="D25" s="4"/>
      <c r="E25" s="6" t="s">
        <v>141</v>
      </c>
      <c r="F25" s="4"/>
      <c r="G25" s="6" t="s">
        <v>34</v>
      </c>
      <c r="H25" s="4"/>
      <c r="I25" s="20">
        <v>42360</v>
      </c>
      <c r="J25" s="22"/>
      <c r="K25" s="20">
        <v>44255</v>
      </c>
      <c r="L25" s="4"/>
      <c r="M25" s="6">
        <v>1</v>
      </c>
      <c r="N25" s="4"/>
      <c r="O25" s="25" t="s">
        <v>26</v>
      </c>
      <c r="P25" s="4"/>
      <c r="Q25" s="14" t="s">
        <v>157</v>
      </c>
      <c r="R25" s="4"/>
      <c r="S25" s="17">
        <v>660000</v>
      </c>
      <c r="T25" s="4"/>
      <c r="U25" s="17">
        <f>S25</f>
        <v>660000</v>
      </c>
      <c r="V25" s="4"/>
      <c r="W25" s="17">
        <f>U25</f>
        <v>660000</v>
      </c>
      <c r="X25" s="4"/>
      <c r="Y25" s="18">
        <v>1</v>
      </c>
      <c r="Z25" s="4"/>
      <c r="AA25" s="14" t="s">
        <v>170</v>
      </c>
      <c r="AB25" s="4"/>
      <c r="AC25" s="25" t="s">
        <v>83</v>
      </c>
      <c r="AD25" s="4"/>
      <c r="AE25" s="14" t="s">
        <v>165</v>
      </c>
      <c r="AF25" s="4"/>
      <c r="AG25" s="25" t="s">
        <v>83</v>
      </c>
    </row>
    <row r="26" spans="1:33" s="30" customFormat="1" ht="8.4499999999999993" customHeight="1" x14ac:dyDescent="0.3">
      <c r="A26" s="13"/>
      <c r="B26" s="7"/>
      <c r="C26" s="10"/>
      <c r="D26" s="9"/>
      <c r="E26" s="60"/>
      <c r="F26" s="9"/>
      <c r="G26" s="8"/>
      <c r="H26" s="9"/>
      <c r="I26" s="23"/>
      <c r="J26" s="24"/>
      <c r="K26" s="23"/>
      <c r="L26" s="9"/>
      <c r="M26" s="8"/>
      <c r="N26" s="9"/>
      <c r="O26" s="11"/>
      <c r="P26" s="9"/>
      <c r="Q26" s="27"/>
      <c r="R26" s="9"/>
      <c r="S26" s="16"/>
      <c r="T26" s="9"/>
      <c r="U26" s="12"/>
      <c r="V26" s="9"/>
      <c r="W26" s="13"/>
      <c r="X26" s="9"/>
      <c r="Y26" s="13"/>
      <c r="Z26" s="9"/>
      <c r="AA26" s="12"/>
      <c r="AB26" s="9"/>
      <c r="AC26" s="12"/>
      <c r="AD26" s="9"/>
      <c r="AE26" s="12"/>
      <c r="AF26" s="9"/>
      <c r="AG26" s="80"/>
    </row>
    <row r="27" spans="1:33" ht="64.5" customHeight="1" x14ac:dyDescent="0.3">
      <c r="A27" s="91" t="s">
        <v>136</v>
      </c>
      <c r="B27" s="2"/>
      <c r="C27" s="63" t="s">
        <v>137</v>
      </c>
      <c r="D27" s="4"/>
      <c r="E27" s="6" t="s">
        <v>154</v>
      </c>
      <c r="F27" s="4"/>
      <c r="G27" s="6" t="s">
        <v>39</v>
      </c>
      <c r="H27" s="4"/>
      <c r="I27" s="20">
        <v>41334</v>
      </c>
      <c r="J27" s="22"/>
      <c r="K27" s="20">
        <v>43160</v>
      </c>
      <c r="L27" s="4"/>
      <c r="M27" s="6">
        <f>IF($A$8&gt;K27,100%,($A$8-I27)/(K27-I27))</f>
        <v>1</v>
      </c>
      <c r="N27" s="4"/>
      <c r="O27" s="25" t="s">
        <v>26</v>
      </c>
      <c r="P27" s="4"/>
      <c r="Q27" s="68" t="s">
        <v>155</v>
      </c>
      <c r="R27" s="4"/>
      <c r="S27" s="17">
        <v>800000</v>
      </c>
      <c r="T27" s="4"/>
      <c r="U27" s="17">
        <f>S27</f>
        <v>800000</v>
      </c>
      <c r="V27" s="4"/>
      <c r="W27" s="17">
        <f>U27</f>
        <v>800000</v>
      </c>
      <c r="X27" s="4"/>
      <c r="Y27" s="18">
        <v>1</v>
      </c>
      <c r="Z27" s="4"/>
      <c r="AA27" s="14" t="s">
        <v>397</v>
      </c>
      <c r="AB27" s="4"/>
      <c r="AC27" s="25" t="s">
        <v>83</v>
      </c>
      <c r="AD27" s="4"/>
      <c r="AE27" s="14" t="s">
        <v>398</v>
      </c>
      <c r="AF27" s="4"/>
      <c r="AG27" s="25" t="s">
        <v>83</v>
      </c>
    </row>
    <row r="28" spans="1:33" s="30" customFormat="1" ht="8.4499999999999993" customHeight="1" x14ac:dyDescent="0.3">
      <c r="A28" s="13"/>
      <c r="B28" s="7"/>
      <c r="C28" s="10"/>
      <c r="D28" s="9"/>
      <c r="E28" s="60"/>
      <c r="F28" s="9"/>
      <c r="G28" s="8"/>
      <c r="H28" s="9"/>
      <c r="I28" s="23"/>
      <c r="J28" s="24"/>
      <c r="K28" s="23"/>
      <c r="L28" s="9"/>
      <c r="M28" s="8"/>
      <c r="N28" s="9"/>
      <c r="O28" s="11"/>
      <c r="P28" s="9"/>
      <c r="Q28" s="27"/>
      <c r="R28" s="9"/>
      <c r="S28" s="16"/>
      <c r="T28" s="9"/>
      <c r="U28" s="12"/>
      <c r="V28" s="9"/>
      <c r="W28" s="13"/>
      <c r="X28" s="9"/>
      <c r="Y28" s="13"/>
      <c r="Z28" s="9"/>
      <c r="AA28" s="12"/>
      <c r="AB28" s="9"/>
      <c r="AC28" s="12"/>
      <c r="AD28" s="9"/>
      <c r="AE28" s="12"/>
      <c r="AF28" s="9"/>
      <c r="AG28" s="80"/>
    </row>
    <row r="29" spans="1:33" ht="124" customHeight="1" x14ac:dyDescent="0.3">
      <c r="A29" s="91" t="s">
        <v>138</v>
      </c>
      <c r="B29" s="2"/>
      <c r="C29" s="63" t="s">
        <v>137</v>
      </c>
      <c r="D29" s="4"/>
      <c r="E29" s="6" t="s">
        <v>169</v>
      </c>
      <c r="F29" s="4"/>
      <c r="G29" s="6" t="s">
        <v>78</v>
      </c>
      <c r="H29" s="4"/>
      <c r="I29" s="20">
        <v>42826</v>
      </c>
      <c r="J29" s="22"/>
      <c r="K29" s="20">
        <v>44926</v>
      </c>
      <c r="L29" s="4"/>
      <c r="M29" s="6">
        <f>IF($A$8&gt;K29,100%,($A$8-I29)/(K29-I29))</f>
        <v>0.87476190476190474</v>
      </c>
      <c r="N29" s="4"/>
      <c r="O29" s="62" t="s">
        <v>25</v>
      </c>
      <c r="P29" s="4"/>
      <c r="Q29" s="14" t="s">
        <v>156</v>
      </c>
      <c r="R29" s="4"/>
      <c r="S29" s="17">
        <v>8929240</v>
      </c>
      <c r="T29" s="4"/>
      <c r="U29" s="17">
        <v>1979167</v>
      </c>
      <c r="V29" s="4"/>
      <c r="W29" s="17" t="s">
        <v>369</v>
      </c>
      <c r="X29" s="4"/>
      <c r="Y29" s="18" t="s">
        <v>369</v>
      </c>
      <c r="Z29" s="4"/>
      <c r="AA29" s="68" t="s">
        <v>451</v>
      </c>
      <c r="AB29" s="4"/>
      <c r="AC29" s="161" t="s">
        <v>84</v>
      </c>
      <c r="AD29" s="4"/>
      <c r="AE29" s="14" t="s">
        <v>272</v>
      </c>
      <c r="AF29" s="4"/>
      <c r="AG29" s="161" t="s">
        <v>84</v>
      </c>
    </row>
    <row r="30" spans="1:33" s="30" customFormat="1" ht="8.4499999999999993" customHeight="1" x14ac:dyDescent="0.3">
      <c r="A30" s="13"/>
      <c r="B30" s="7"/>
      <c r="C30" s="10"/>
      <c r="D30" s="9"/>
      <c r="E30" s="8"/>
      <c r="F30" s="9"/>
      <c r="G30" s="8"/>
      <c r="H30" s="9"/>
      <c r="I30" s="23"/>
      <c r="J30" s="24"/>
      <c r="K30" s="23"/>
      <c r="L30" s="9"/>
      <c r="M30" s="8"/>
      <c r="N30" s="9"/>
      <c r="O30" s="11"/>
      <c r="P30" s="9"/>
      <c r="Q30" s="27"/>
      <c r="R30" s="9"/>
      <c r="S30" s="16"/>
      <c r="T30" s="9"/>
      <c r="U30" s="12"/>
      <c r="V30" s="9"/>
      <c r="W30" s="13"/>
      <c r="X30" s="9"/>
      <c r="Y30" s="13"/>
      <c r="Z30" s="9"/>
      <c r="AA30" s="12"/>
      <c r="AB30" s="9"/>
      <c r="AC30" s="12"/>
      <c r="AD30" s="9"/>
      <c r="AE30" s="12"/>
      <c r="AF30" s="9"/>
      <c r="AG30" s="80"/>
    </row>
    <row r="31" spans="1:33" ht="75.8" customHeight="1" x14ac:dyDescent="0.3">
      <c r="A31" s="91" t="s">
        <v>412</v>
      </c>
      <c r="B31" s="2"/>
      <c r="C31" s="91" t="s">
        <v>51</v>
      </c>
      <c r="D31" s="4"/>
      <c r="E31" s="6" t="s">
        <v>164</v>
      </c>
      <c r="F31" s="4"/>
      <c r="G31" s="6" t="s">
        <v>7</v>
      </c>
      <c r="H31" s="4"/>
      <c r="I31" s="20">
        <v>43466</v>
      </c>
      <c r="J31" s="22"/>
      <c r="K31" s="20">
        <v>45291</v>
      </c>
      <c r="L31" s="4"/>
      <c r="M31" s="6">
        <f>IF($A$8&gt;K31,100%,($A$8-I31)/(K31-I31))</f>
        <v>0.6558904109589041</v>
      </c>
      <c r="N31" s="4"/>
      <c r="O31" s="62" t="s">
        <v>25</v>
      </c>
      <c r="P31" s="4"/>
      <c r="Q31" s="14" t="s">
        <v>423</v>
      </c>
      <c r="R31" s="4"/>
      <c r="S31" s="17">
        <v>300000</v>
      </c>
      <c r="T31" s="4"/>
      <c r="U31" s="17">
        <v>250000</v>
      </c>
      <c r="V31" s="4"/>
      <c r="W31" s="17">
        <v>140625</v>
      </c>
      <c r="X31" s="4"/>
      <c r="Y31" s="18">
        <f>W31/U31</f>
        <v>0.5625</v>
      </c>
      <c r="Z31" s="4"/>
      <c r="AA31" s="14" t="s">
        <v>429</v>
      </c>
      <c r="AB31" s="4"/>
      <c r="AC31" s="25" t="s">
        <v>83</v>
      </c>
      <c r="AD31" s="4"/>
      <c r="AE31" s="14" t="s">
        <v>190</v>
      </c>
      <c r="AF31" s="4"/>
      <c r="AG31" s="79" t="s">
        <v>85</v>
      </c>
    </row>
    <row r="32" spans="1:33" ht="9.6999999999999993" customHeight="1" x14ac:dyDescent="0.3"/>
    <row r="33" spans="1:33" ht="66.400000000000006" customHeight="1" x14ac:dyDescent="0.3">
      <c r="A33" s="91" t="s">
        <v>347</v>
      </c>
      <c r="B33" s="2"/>
      <c r="C33" s="91" t="s">
        <v>348</v>
      </c>
      <c r="D33" s="4"/>
      <c r="E33" s="6" t="s">
        <v>164</v>
      </c>
      <c r="F33" s="4"/>
      <c r="G33" s="6" t="s">
        <v>33</v>
      </c>
      <c r="H33" s="4"/>
      <c r="I33" s="20">
        <v>44013</v>
      </c>
      <c r="J33" s="22"/>
      <c r="K33" s="20">
        <v>45809</v>
      </c>
      <c r="L33" s="4"/>
      <c r="M33" s="6">
        <f>IF($A$8&gt;K33,100%,($A$8-I33)/(K33-I33))</f>
        <v>0.36191536748329622</v>
      </c>
      <c r="N33" s="4"/>
      <c r="O33" s="62" t="s">
        <v>25</v>
      </c>
      <c r="P33" s="4"/>
      <c r="Q33" s="14" t="s">
        <v>349</v>
      </c>
      <c r="R33" s="4"/>
      <c r="S33" s="17">
        <v>1805000</v>
      </c>
      <c r="T33" s="4"/>
      <c r="U33" s="17">
        <v>740000</v>
      </c>
      <c r="V33" s="4"/>
      <c r="W33" s="17">
        <v>0</v>
      </c>
      <c r="X33" s="4"/>
      <c r="Y33" s="18">
        <f>W33/U33</f>
        <v>0</v>
      </c>
      <c r="Z33" s="4"/>
      <c r="AA33" s="14" t="s">
        <v>351</v>
      </c>
      <c r="AB33" s="4"/>
      <c r="AC33" s="25" t="s">
        <v>83</v>
      </c>
      <c r="AD33" s="4"/>
      <c r="AE33" s="14" t="s">
        <v>350</v>
      </c>
      <c r="AF33" s="4"/>
      <c r="AG33" s="79" t="s">
        <v>85</v>
      </c>
    </row>
    <row r="34" spans="1:33" ht="7.55" customHeight="1" x14ac:dyDescent="0.3">
      <c r="M34" s="6"/>
      <c r="Y34" s="18"/>
    </row>
    <row r="35" spans="1:33" ht="121" customHeight="1" x14ac:dyDescent="0.3">
      <c r="A35" s="103" t="s">
        <v>457</v>
      </c>
      <c r="C35" s="108" t="s">
        <v>455</v>
      </c>
      <c r="E35" s="108" t="s">
        <v>456</v>
      </c>
      <c r="G35" s="108" t="s">
        <v>467</v>
      </c>
      <c r="I35" s="115">
        <v>44565</v>
      </c>
      <c r="K35" s="115">
        <v>45657</v>
      </c>
      <c r="M35" s="6">
        <f t="shared" ref="M35" si="0">IF($A$8&gt;K35,100%,($A$8-I35)/(K35-I35))</f>
        <v>8.9743589743589744E-2</v>
      </c>
      <c r="O35" s="124" t="s">
        <v>25</v>
      </c>
      <c r="Q35" s="103" t="s">
        <v>458</v>
      </c>
      <c r="S35" s="159">
        <f>(1845133+450000)</f>
        <v>2295133</v>
      </c>
      <c r="U35" s="159">
        <v>1845133</v>
      </c>
      <c r="W35" s="17">
        <v>0</v>
      </c>
      <c r="Y35" s="18">
        <f t="shared" ref="Y35:Y37" si="1">W35/U35</f>
        <v>0</v>
      </c>
      <c r="AA35" s="103" t="s">
        <v>459</v>
      </c>
      <c r="AC35" s="62" t="s">
        <v>85</v>
      </c>
      <c r="AE35" s="103" t="s">
        <v>460</v>
      </c>
      <c r="AG35" s="62" t="s">
        <v>85</v>
      </c>
    </row>
    <row r="37" spans="1:33" ht="130.55000000000001" customHeight="1" x14ac:dyDescent="0.3">
      <c r="A37" s="103" t="s">
        <v>461</v>
      </c>
      <c r="C37" s="108" t="s">
        <v>462</v>
      </c>
      <c r="E37" s="108" t="s">
        <v>465</v>
      </c>
      <c r="G37" s="108" t="s">
        <v>467</v>
      </c>
      <c r="I37" s="115">
        <v>44565</v>
      </c>
      <c r="K37" s="115">
        <v>46387</v>
      </c>
      <c r="M37" s="6">
        <f t="shared" ref="M37" si="2">IF($A$8&gt;K37,100%,($A$8-I37)/(K37-I37))</f>
        <v>5.3787047200878159E-2</v>
      </c>
      <c r="O37" s="124" t="s">
        <v>25</v>
      </c>
      <c r="Q37" s="103" t="s">
        <v>466</v>
      </c>
      <c r="S37" s="159">
        <v>6530000</v>
      </c>
      <c r="U37" s="159">
        <v>3000000</v>
      </c>
      <c r="W37" s="17">
        <v>0</v>
      </c>
      <c r="Y37" s="18">
        <f t="shared" si="1"/>
        <v>0</v>
      </c>
      <c r="AA37" s="103" t="s">
        <v>463</v>
      </c>
      <c r="AC37" s="62" t="s">
        <v>85</v>
      </c>
      <c r="AE37" s="103" t="s">
        <v>464</v>
      </c>
      <c r="AG37" s="62" t="s">
        <v>85</v>
      </c>
    </row>
    <row r="38" spans="1:33" x14ac:dyDescent="0.3">
      <c r="AA38" s="160"/>
    </row>
  </sheetData>
  <mergeCells count="3">
    <mergeCell ref="A10:Q10"/>
    <mergeCell ref="S10:Y10"/>
    <mergeCell ref="AA10:AG10"/>
  </mergeCells>
  <printOptions horizontalCentered="1"/>
  <pageMargins left="0.23622047244094491" right="0.23622047244094491" top="0.55118110236220474" bottom="0.55118110236220474" header="0.31496062992125984" footer="0.31496062992125984"/>
  <pageSetup paperSize="8" scale="60"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Data!$A$3:$A$4</xm:f>
          </x14:formula1>
          <xm:sqref>O12</xm:sqref>
        </x14:dataValidation>
        <x14:dataValidation type="list" allowBlank="1" showInputMessage="1" showErrorMessage="1" xr:uid="{00000000-0002-0000-0200-000001000000}">
          <x14:formula1>
            <xm:f>Data!$A$7:$A$22</xm:f>
          </x14:formula1>
          <xm:sqref>G12:G31 G33</xm:sqref>
        </x14:dataValidation>
        <x14:dataValidation type="list" allowBlank="1" showInputMessage="1" showErrorMessage="1" xr:uid="{00000000-0002-0000-0200-000002000000}">
          <x14:formula1>
            <xm:f>Data!$A$2:$A$4</xm:f>
          </x14:formula1>
          <xm:sqref>O13:O31 O33</xm:sqref>
        </x14:dataValidation>
        <x14:dataValidation type="list" allowBlank="1" showInputMessage="1" showErrorMessage="1" xr:uid="{00000000-0002-0000-0200-000003000000}">
          <x14:formula1>
            <xm:f>Data!$A$25:$A$28</xm:f>
          </x14:formula1>
          <xm:sqref>AC13:AC31 AG13:AG31 AC33 AG33 AC35 AG35 AC37 AG37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AE24"/>
  <sheetViews>
    <sheetView showGridLines="0" tabSelected="1" zoomScale="60" zoomScaleNormal="60" workbookViewId="0">
      <pane ySplit="8" topLeftCell="A9" activePane="bottomLeft" state="frozenSplit"/>
      <selection pane="bottomLeft" activeCell="O16" sqref="O16"/>
    </sheetView>
  </sheetViews>
  <sheetFormatPr defaultColWidth="9.44140625" defaultRowHeight="15.05" x14ac:dyDescent="0.3"/>
  <cols>
    <col min="1" max="1" width="21.5546875" style="29" customWidth="1"/>
    <col min="2" max="2" width="1.5546875" style="30" customWidth="1"/>
    <col min="3" max="3" width="15.5546875" style="29" customWidth="1"/>
    <col min="4" max="4" width="1.5546875" style="30" customWidth="1"/>
    <col min="5" max="5" width="15.44140625" style="29" customWidth="1"/>
    <col min="6" max="6" width="1.5546875" style="30" customWidth="1"/>
    <col min="7" max="7" width="16.44140625" style="29" customWidth="1"/>
    <col min="8" max="8" width="1.5546875" style="30" customWidth="1"/>
    <col min="9" max="9" width="12.5546875" style="29" customWidth="1"/>
    <col min="10" max="10" width="1.5546875" style="30" customWidth="1"/>
    <col min="11" max="11" width="12.5546875" style="29" customWidth="1"/>
    <col min="12" max="12" width="1.5546875" style="30" customWidth="1"/>
    <col min="13" max="13" width="10.5546875" style="29" customWidth="1"/>
    <col min="14" max="14" width="1.5546875" style="30" customWidth="1"/>
    <col min="15" max="15" width="12.5546875" style="29" customWidth="1"/>
    <col min="16" max="16" width="1.5546875" style="30" customWidth="1"/>
    <col min="17" max="17" width="40.5546875" style="29" customWidth="1"/>
    <col min="18" max="18" width="1.5546875" style="30" customWidth="1"/>
    <col min="19" max="19" width="13.5546875" style="32" bestFit="1" customWidth="1"/>
    <col min="20" max="20" width="1.5546875" style="30" customWidth="1"/>
    <col min="21" max="21" width="13.5546875" style="29" bestFit="1" customWidth="1"/>
    <col min="22" max="22" width="1.5546875" style="30" customWidth="1"/>
    <col min="23" max="23" width="11.5546875" style="29" customWidth="1"/>
    <col min="24" max="24" width="1.5546875" style="30" customWidth="1"/>
    <col min="25" max="25" width="36.5546875" style="29" customWidth="1"/>
    <col min="26" max="26" width="1.5546875" style="30" customWidth="1"/>
    <col min="27" max="27" width="15.5546875" style="29" customWidth="1"/>
    <col min="28" max="28" width="1.5546875" style="30" customWidth="1"/>
    <col min="29" max="29" width="36.5546875" style="29" customWidth="1"/>
    <col min="30" max="30" width="1.5546875" style="30" customWidth="1"/>
    <col min="31" max="31" width="17.44140625" style="29" customWidth="1"/>
    <col min="32" max="16384" width="9.44140625" style="29"/>
  </cols>
  <sheetData>
    <row r="1" spans="1:31" ht="26.3" x14ac:dyDescent="0.3">
      <c r="Q1" s="32"/>
      <c r="R1" s="31"/>
      <c r="S1" s="30"/>
    </row>
    <row r="2" spans="1:31" ht="33.85" x14ac:dyDescent="0.3">
      <c r="I2" s="29" t="s">
        <v>4</v>
      </c>
      <c r="Q2" s="87"/>
      <c r="R2" s="88" t="s">
        <v>18</v>
      </c>
      <c r="S2" s="89"/>
      <c r="T2" s="89"/>
      <c r="U2" s="90"/>
    </row>
    <row r="3" spans="1:31" ht="33.85" x14ac:dyDescent="0.3">
      <c r="P3" s="29"/>
      <c r="Q3" s="89"/>
      <c r="R3" s="88" t="s">
        <v>108</v>
      </c>
      <c r="S3" s="89"/>
      <c r="T3" s="89"/>
      <c r="U3" s="90"/>
    </row>
    <row r="4" spans="1:31" ht="18.2" x14ac:dyDescent="0.3">
      <c r="A4" s="33" t="s">
        <v>449</v>
      </c>
    </row>
    <row r="5" spans="1:31" x14ac:dyDescent="0.3">
      <c r="A5" s="104">
        <f>'Getting Building Fund'!A8</f>
        <v>44663</v>
      </c>
    </row>
    <row r="6" spans="1:31" x14ac:dyDescent="0.3">
      <c r="Q6" s="29" t="s">
        <v>4</v>
      </c>
    </row>
    <row r="7" spans="1:31" ht="18.2" x14ac:dyDescent="0.3">
      <c r="A7" s="164" t="s">
        <v>8</v>
      </c>
      <c r="B7" s="165"/>
      <c r="C7" s="165"/>
      <c r="D7" s="165"/>
      <c r="E7" s="165"/>
      <c r="F7" s="165"/>
      <c r="G7" s="165"/>
      <c r="H7" s="165"/>
      <c r="I7" s="165"/>
      <c r="J7" s="165"/>
      <c r="K7" s="165"/>
      <c r="L7" s="165"/>
      <c r="M7" s="165"/>
      <c r="N7" s="165"/>
      <c r="O7" s="165"/>
      <c r="P7" s="165"/>
      <c r="Q7" s="166"/>
      <c r="S7" s="162" t="s">
        <v>12</v>
      </c>
      <c r="T7" s="163"/>
      <c r="U7" s="163"/>
      <c r="V7" s="163"/>
      <c r="W7" s="163"/>
      <c r="Y7" s="164" t="s">
        <v>13</v>
      </c>
      <c r="Z7" s="165"/>
      <c r="AA7" s="165"/>
      <c r="AB7" s="165"/>
      <c r="AC7" s="165"/>
      <c r="AD7" s="165"/>
      <c r="AE7" s="166"/>
    </row>
    <row r="8" spans="1:31" ht="70.150000000000006" customHeight="1" x14ac:dyDescent="0.3">
      <c r="A8" s="19" t="s">
        <v>0</v>
      </c>
      <c r="B8" s="34"/>
      <c r="C8" s="19" t="s">
        <v>1</v>
      </c>
      <c r="D8" s="1"/>
      <c r="E8" s="19" t="s">
        <v>2</v>
      </c>
      <c r="F8" s="1"/>
      <c r="G8" s="19" t="s">
        <v>3</v>
      </c>
      <c r="H8" s="1"/>
      <c r="I8" s="19" t="s">
        <v>15</v>
      </c>
      <c r="J8" s="1"/>
      <c r="K8" s="19" t="s">
        <v>16</v>
      </c>
      <c r="L8" s="1"/>
      <c r="M8" s="19" t="s">
        <v>9</v>
      </c>
      <c r="N8" s="1"/>
      <c r="O8" s="19" t="s">
        <v>5</v>
      </c>
      <c r="P8" s="1"/>
      <c r="Q8" s="19" t="s">
        <v>14</v>
      </c>
      <c r="R8" s="1"/>
      <c r="S8" s="19" t="s">
        <v>10</v>
      </c>
      <c r="T8" s="19"/>
      <c r="U8" s="19" t="s">
        <v>19</v>
      </c>
      <c r="V8" s="19"/>
      <c r="W8" s="19" t="s">
        <v>11</v>
      </c>
      <c r="Y8" s="19" t="s">
        <v>86</v>
      </c>
      <c r="Z8" s="19"/>
      <c r="AA8" s="19" t="s">
        <v>20</v>
      </c>
      <c r="AB8" s="19"/>
      <c r="AC8" s="19" t="s">
        <v>87</v>
      </c>
      <c r="AD8" s="19"/>
      <c r="AE8" s="77" t="s">
        <v>20</v>
      </c>
    </row>
    <row r="9" spans="1:31" s="30" customFormat="1" ht="8.4499999999999993" customHeight="1" x14ac:dyDescent="0.3">
      <c r="A9" s="47"/>
      <c r="B9" s="48"/>
      <c r="C9" s="49"/>
      <c r="D9" s="50"/>
      <c r="E9" s="51"/>
      <c r="F9" s="50"/>
      <c r="G9" s="51"/>
      <c r="H9" s="50"/>
      <c r="I9" s="52"/>
      <c r="J9" s="53"/>
      <c r="K9" s="52"/>
      <c r="L9" s="50"/>
      <c r="M9" s="51"/>
      <c r="N9" s="50"/>
      <c r="O9" s="54"/>
      <c r="P9" s="50"/>
      <c r="Q9" s="55"/>
      <c r="R9" s="50"/>
      <c r="S9" s="56"/>
      <c r="T9" s="50"/>
      <c r="U9" s="47"/>
      <c r="V9" s="50"/>
      <c r="W9" s="47"/>
      <c r="X9" s="50"/>
      <c r="Y9" s="57"/>
      <c r="Z9" s="50"/>
      <c r="AA9" s="57"/>
      <c r="AB9" s="50"/>
      <c r="AC9" s="57"/>
      <c r="AD9" s="50"/>
      <c r="AE9" s="78"/>
    </row>
    <row r="10" spans="1:31" ht="104.25" customHeight="1" x14ac:dyDescent="0.3">
      <c r="A10" s="91" t="s">
        <v>109</v>
      </c>
      <c r="B10" s="2"/>
      <c r="C10" s="63" t="s">
        <v>110</v>
      </c>
      <c r="D10" s="4"/>
      <c r="E10" s="6" t="s">
        <v>120</v>
      </c>
      <c r="F10" s="4"/>
      <c r="G10" s="6" t="s">
        <v>28</v>
      </c>
      <c r="H10" s="4"/>
      <c r="I10" s="20">
        <v>44287</v>
      </c>
      <c r="J10" s="22"/>
      <c r="K10" s="20">
        <v>44651</v>
      </c>
      <c r="L10" s="4"/>
      <c r="M10" s="6">
        <f>IF($A$5&gt;K10,100%,($A$5-I10)/(K10-I10))</f>
        <v>1</v>
      </c>
      <c r="N10" s="4"/>
      <c r="O10" s="62" t="s">
        <v>26</v>
      </c>
      <c r="P10" s="4"/>
      <c r="Q10" s="14" t="s">
        <v>111</v>
      </c>
      <c r="R10" s="4"/>
      <c r="S10" s="17">
        <v>80000</v>
      </c>
      <c r="T10" s="4"/>
      <c r="U10" s="17">
        <v>75578</v>
      </c>
      <c r="V10" s="4"/>
      <c r="W10" s="18">
        <f>U10/S10</f>
        <v>0.94472500000000004</v>
      </c>
      <c r="X10" s="4"/>
      <c r="Y10" s="14" t="s">
        <v>373</v>
      </c>
      <c r="Z10" s="4"/>
      <c r="AA10" s="62" t="s">
        <v>83</v>
      </c>
      <c r="AB10" s="4"/>
      <c r="AC10" s="14" t="s">
        <v>112</v>
      </c>
      <c r="AD10" s="4"/>
      <c r="AE10" s="79" t="s">
        <v>85</v>
      </c>
    </row>
    <row r="11" spans="1:31" ht="8.4499999999999993" customHeight="1" x14ac:dyDescent="0.3">
      <c r="A11" s="45"/>
      <c r="B11" s="35"/>
      <c r="C11" s="35"/>
      <c r="D11" s="35"/>
      <c r="E11" s="35"/>
      <c r="F11" s="35"/>
      <c r="G11" s="35"/>
      <c r="H11" s="35"/>
      <c r="I11" s="35"/>
      <c r="J11" s="35"/>
      <c r="K11" s="35"/>
      <c r="L11" s="35"/>
      <c r="M11" s="35"/>
      <c r="N11" s="35"/>
      <c r="O11" s="35"/>
      <c r="P11" s="35"/>
      <c r="Q11" s="35"/>
      <c r="R11" s="35"/>
      <c r="S11" s="35"/>
      <c r="T11" s="35"/>
      <c r="U11" s="35"/>
      <c r="V11" s="35"/>
      <c r="W11" s="35"/>
      <c r="Y11" s="35"/>
      <c r="Z11" s="35"/>
      <c r="AA11" s="46"/>
      <c r="AB11" s="35"/>
      <c r="AC11" s="35"/>
      <c r="AD11" s="35"/>
      <c r="AE11" s="46"/>
    </row>
    <row r="12" spans="1:31" ht="203.65" customHeight="1" x14ac:dyDescent="0.3">
      <c r="A12" s="91" t="s">
        <v>113</v>
      </c>
      <c r="B12" s="2"/>
      <c r="C12" s="63" t="s">
        <v>116</v>
      </c>
      <c r="D12" s="58"/>
      <c r="E12" s="6" t="s">
        <v>120</v>
      </c>
      <c r="F12" s="59"/>
      <c r="G12" s="6" t="s">
        <v>28</v>
      </c>
      <c r="H12" s="4"/>
      <c r="I12" s="20">
        <v>44287</v>
      </c>
      <c r="J12" s="22"/>
      <c r="K12" s="20">
        <v>44651</v>
      </c>
      <c r="L12" s="4"/>
      <c r="M12" s="6">
        <f>IF($A$5&gt;K12,100%,($A$5-I12)/(K12-I12))</f>
        <v>1</v>
      </c>
      <c r="N12" s="4"/>
      <c r="O12" s="62" t="s">
        <v>26</v>
      </c>
      <c r="P12" s="4"/>
      <c r="Q12" s="14" t="s">
        <v>114</v>
      </c>
      <c r="R12" s="4"/>
      <c r="S12" s="17">
        <v>37000</v>
      </c>
      <c r="T12" s="4"/>
      <c r="U12" s="17">
        <v>37000</v>
      </c>
      <c r="V12" s="4"/>
      <c r="W12" s="18">
        <f>U12/S12</f>
        <v>1</v>
      </c>
      <c r="Y12" s="14" t="s">
        <v>263</v>
      </c>
      <c r="Z12" s="58"/>
      <c r="AA12" s="62" t="s">
        <v>83</v>
      </c>
      <c r="AB12" s="59"/>
      <c r="AC12" s="14" t="s">
        <v>115</v>
      </c>
      <c r="AD12" s="4"/>
      <c r="AE12" s="62" t="s">
        <v>85</v>
      </c>
    </row>
    <row r="13" spans="1:31" s="30" customFormat="1" ht="8.4499999999999993" customHeight="1" x14ac:dyDescent="0.3">
      <c r="A13" s="13"/>
      <c r="B13" s="7"/>
      <c r="C13" s="10"/>
      <c r="D13" s="9"/>
      <c r="E13" s="60"/>
      <c r="F13" s="9"/>
      <c r="G13" s="8"/>
      <c r="H13" s="9"/>
      <c r="I13" s="23"/>
      <c r="J13" s="24"/>
      <c r="K13" s="23"/>
      <c r="L13" s="9"/>
      <c r="M13" s="8"/>
      <c r="N13" s="9"/>
      <c r="O13" s="11"/>
      <c r="P13" s="9"/>
      <c r="Q13" s="27"/>
      <c r="R13" s="9"/>
      <c r="S13" s="16"/>
      <c r="T13" s="9"/>
      <c r="U13" s="13"/>
      <c r="V13" s="9"/>
      <c r="W13" s="13"/>
      <c r="X13" s="9"/>
      <c r="Y13" s="12"/>
      <c r="Z13" s="9"/>
      <c r="AA13" s="66"/>
      <c r="AB13" s="9"/>
      <c r="AC13" s="12"/>
      <c r="AD13" s="9"/>
      <c r="AE13" s="80"/>
    </row>
    <row r="14" spans="1:31" ht="84.25" customHeight="1" x14ac:dyDescent="0.3">
      <c r="A14" s="91" t="s">
        <v>117</v>
      </c>
      <c r="B14" s="2"/>
      <c r="C14" s="63" t="s">
        <v>264</v>
      </c>
      <c r="D14" s="4"/>
      <c r="E14" s="6" t="s">
        <v>118</v>
      </c>
      <c r="F14" s="4"/>
      <c r="G14" s="6" t="s">
        <v>28</v>
      </c>
      <c r="H14" s="4"/>
      <c r="I14" s="20">
        <v>43922</v>
      </c>
      <c r="J14" s="22"/>
      <c r="K14" s="20">
        <v>44286</v>
      </c>
      <c r="L14" s="4"/>
      <c r="M14" s="6">
        <f>IF($A$5&gt;K14,100%,($A$5-I14)/(K14-I14))</f>
        <v>1</v>
      </c>
      <c r="N14" s="4"/>
      <c r="O14" s="62" t="s">
        <v>26</v>
      </c>
      <c r="P14" s="4"/>
      <c r="Q14" s="68" t="s">
        <v>119</v>
      </c>
      <c r="R14" s="4"/>
      <c r="S14" s="17">
        <v>13000</v>
      </c>
      <c r="T14" s="4"/>
      <c r="U14" s="17">
        <v>10680</v>
      </c>
      <c r="V14" s="4"/>
      <c r="W14" s="18">
        <f>U14/S14</f>
        <v>0.82153846153846155</v>
      </c>
      <c r="X14" s="4"/>
      <c r="Y14" s="14" t="s">
        <v>266</v>
      </c>
      <c r="Z14" s="4"/>
      <c r="AA14" s="62" t="s">
        <v>83</v>
      </c>
      <c r="AB14" s="4"/>
      <c r="AC14" s="14" t="s">
        <v>265</v>
      </c>
      <c r="AD14" s="4"/>
      <c r="AE14" s="79" t="s">
        <v>85</v>
      </c>
    </row>
    <row r="15" spans="1:31" s="30" customFormat="1" ht="8.4499999999999993" customHeight="1" x14ac:dyDescent="0.3">
      <c r="A15" s="13"/>
      <c r="B15" s="7"/>
      <c r="C15" s="10"/>
      <c r="D15" s="9"/>
      <c r="E15" s="60"/>
      <c r="F15" s="9"/>
      <c r="G15" s="8"/>
      <c r="H15" s="9"/>
      <c r="I15" s="23"/>
      <c r="J15" s="24"/>
      <c r="K15" s="23"/>
      <c r="L15" s="9"/>
      <c r="M15" s="8"/>
      <c r="N15" s="9"/>
      <c r="O15" s="11"/>
      <c r="P15" s="9"/>
      <c r="Q15" s="27"/>
      <c r="R15" s="9"/>
      <c r="S15" s="16"/>
      <c r="T15" s="9"/>
      <c r="U15" s="13"/>
      <c r="V15" s="9"/>
      <c r="W15" s="13"/>
      <c r="X15" s="9"/>
      <c r="Y15" s="12"/>
      <c r="Z15" s="9"/>
      <c r="AA15" s="12"/>
      <c r="AB15" s="9"/>
      <c r="AC15" s="12"/>
      <c r="AD15" s="9"/>
      <c r="AE15" s="80"/>
    </row>
    <row r="16" spans="1:31" ht="103.5" customHeight="1" x14ac:dyDescent="0.3">
      <c r="A16" s="91" t="s">
        <v>129</v>
      </c>
      <c r="B16" s="2"/>
      <c r="C16" s="63" t="s">
        <v>336</v>
      </c>
      <c r="D16" s="4"/>
      <c r="E16" s="6" t="s">
        <v>118</v>
      </c>
      <c r="F16" s="4"/>
      <c r="G16" s="6" t="s">
        <v>28</v>
      </c>
      <c r="H16" s="4"/>
      <c r="I16" s="20">
        <v>44501</v>
      </c>
      <c r="J16" s="22"/>
      <c r="K16" s="20">
        <v>44651</v>
      </c>
      <c r="L16" s="4"/>
      <c r="M16" s="6">
        <f>IF($A$5&gt;K16,100%,($A$5-I16)/(K16-I16))</f>
        <v>1</v>
      </c>
      <c r="N16" s="4"/>
      <c r="O16" s="62" t="s">
        <v>26</v>
      </c>
      <c r="P16" s="4"/>
      <c r="Q16" s="14" t="s">
        <v>176</v>
      </c>
      <c r="R16" s="4"/>
      <c r="S16" s="17">
        <v>12499</v>
      </c>
      <c r="T16" s="4"/>
      <c r="U16" s="17">
        <v>12499</v>
      </c>
      <c r="V16" s="4"/>
      <c r="W16" s="18">
        <f>U16/S16</f>
        <v>1</v>
      </c>
      <c r="X16" s="4"/>
      <c r="Y16" s="68" t="s">
        <v>431</v>
      </c>
      <c r="Z16" s="4"/>
      <c r="AA16" s="62" t="s">
        <v>83</v>
      </c>
      <c r="AB16" s="4"/>
      <c r="AC16" s="14" t="s">
        <v>183</v>
      </c>
      <c r="AD16" s="4"/>
      <c r="AE16" s="79" t="s">
        <v>85</v>
      </c>
    </row>
    <row r="17" spans="1:31" ht="142.44999999999999" hidden="1" customHeight="1" x14ac:dyDescent="0.3">
      <c r="A17" s="91" t="s">
        <v>337</v>
      </c>
      <c r="B17" s="2"/>
      <c r="C17" s="63" t="s">
        <v>338</v>
      </c>
      <c r="D17" s="4"/>
      <c r="E17" s="6" t="s">
        <v>118</v>
      </c>
      <c r="F17" s="4"/>
      <c r="G17" s="6" t="s">
        <v>28</v>
      </c>
      <c r="H17" s="4"/>
      <c r="I17" s="20">
        <v>44136</v>
      </c>
      <c r="J17" s="22"/>
      <c r="K17" s="20">
        <v>44286</v>
      </c>
      <c r="L17" s="4"/>
      <c r="M17" s="6">
        <f>IF($A$5&gt;K17,100%,($A$5-I17)/(K17-I17))</f>
        <v>1</v>
      </c>
      <c r="N17" s="4"/>
      <c r="O17" s="62" t="s">
        <v>25</v>
      </c>
      <c r="P17" s="4"/>
      <c r="Q17" s="14" t="s">
        <v>339</v>
      </c>
      <c r="R17" s="4"/>
      <c r="S17" s="17">
        <v>35000</v>
      </c>
      <c r="T17" s="4"/>
      <c r="U17" s="17">
        <v>35000</v>
      </c>
      <c r="V17" s="4"/>
      <c r="W17" s="18">
        <f>U17/S17</f>
        <v>1</v>
      </c>
      <c r="X17" s="4"/>
      <c r="Y17" s="14" t="s">
        <v>340</v>
      </c>
      <c r="Z17" s="4"/>
      <c r="AA17" s="25" t="s">
        <v>83</v>
      </c>
      <c r="AB17" s="4"/>
      <c r="AC17" s="14" t="s">
        <v>414</v>
      </c>
      <c r="AD17" s="4"/>
      <c r="AE17" s="25" t="s">
        <v>83</v>
      </c>
    </row>
    <row r="18" spans="1:31" s="30" customFormat="1" ht="8.4499999999999993" customHeight="1" x14ac:dyDescent="0.3">
      <c r="A18" s="13"/>
      <c r="B18" s="7"/>
      <c r="C18" s="10"/>
      <c r="D18" s="9"/>
      <c r="E18" s="8"/>
      <c r="F18" s="9"/>
      <c r="G18" s="8"/>
      <c r="H18" s="9"/>
      <c r="I18" s="23"/>
      <c r="J18" s="24"/>
      <c r="K18" s="23"/>
      <c r="L18" s="9"/>
      <c r="M18" s="8"/>
      <c r="N18" s="9"/>
      <c r="O18" s="11"/>
      <c r="P18" s="9"/>
      <c r="Q18" s="27"/>
      <c r="R18" s="9"/>
      <c r="S18" s="16"/>
      <c r="T18" s="9"/>
      <c r="U18" s="13"/>
      <c r="V18" s="9"/>
      <c r="W18" s="13"/>
      <c r="X18" s="9"/>
      <c r="Y18" s="12"/>
      <c r="Z18" s="9"/>
      <c r="AA18" s="12"/>
      <c r="AB18" s="9"/>
      <c r="AC18" s="12"/>
      <c r="AD18" s="9"/>
      <c r="AE18" s="80"/>
    </row>
    <row r="19" spans="1:31" ht="111" customHeight="1" x14ac:dyDescent="0.3">
      <c r="A19" s="91" t="s">
        <v>416</v>
      </c>
      <c r="B19" s="2"/>
      <c r="C19" s="63" t="s">
        <v>175</v>
      </c>
      <c r="D19" s="4"/>
      <c r="E19" s="6" t="s">
        <v>118</v>
      </c>
      <c r="F19" s="4"/>
      <c r="G19" s="6" t="s">
        <v>28</v>
      </c>
      <c r="H19" s="4"/>
      <c r="I19" s="20">
        <v>44378</v>
      </c>
      <c r="J19" s="22"/>
      <c r="K19" s="20">
        <v>44651</v>
      </c>
      <c r="L19" s="4"/>
      <c r="M19" s="6">
        <f>IF($A$5&gt;K19,100%,($A$5-I19)/(K19-I19))</f>
        <v>1</v>
      </c>
      <c r="N19" s="4"/>
      <c r="O19" s="62" t="s">
        <v>26</v>
      </c>
      <c r="P19" s="4"/>
      <c r="Q19" s="14" t="s">
        <v>417</v>
      </c>
      <c r="R19" s="4"/>
      <c r="S19" s="17">
        <v>50000</v>
      </c>
      <c r="T19" s="4"/>
      <c r="U19" s="17">
        <v>46000</v>
      </c>
      <c r="V19" s="4"/>
      <c r="W19" s="18">
        <f>U19/S19</f>
        <v>0.92</v>
      </c>
      <c r="X19" s="4"/>
      <c r="Y19" s="14" t="s">
        <v>418</v>
      </c>
      <c r="Z19" s="4"/>
      <c r="AA19" s="62" t="s">
        <v>83</v>
      </c>
      <c r="AB19" s="4"/>
      <c r="AC19" s="14" t="s">
        <v>419</v>
      </c>
      <c r="AD19" s="4"/>
      <c r="AE19" s="79" t="s">
        <v>85</v>
      </c>
    </row>
    <row r="20" spans="1:31" s="30" customFormat="1" ht="8.4499999999999993" customHeight="1" x14ac:dyDescent="0.3">
      <c r="A20" s="13"/>
      <c r="B20" s="7"/>
      <c r="C20" s="10"/>
      <c r="D20" s="9"/>
      <c r="E20" s="8"/>
      <c r="F20" s="9"/>
      <c r="G20" s="8"/>
      <c r="H20" s="9"/>
      <c r="I20" s="23"/>
      <c r="J20" s="24"/>
      <c r="K20" s="23"/>
      <c r="L20" s="9"/>
      <c r="M20" s="8"/>
      <c r="N20" s="9"/>
      <c r="O20" s="11"/>
      <c r="P20" s="9"/>
      <c r="Q20" s="27"/>
      <c r="R20" s="9"/>
      <c r="S20" s="16"/>
      <c r="T20" s="9"/>
      <c r="U20" s="13"/>
      <c r="V20" s="9"/>
      <c r="W20" s="13"/>
      <c r="X20" s="9"/>
      <c r="Y20" s="12"/>
      <c r="Z20" s="9"/>
      <c r="AA20" s="12"/>
      <c r="AB20" s="9"/>
      <c r="AC20" s="12"/>
      <c r="AD20" s="9"/>
      <c r="AE20" s="80"/>
    </row>
    <row r="21" spans="1:31" ht="142.44999999999999" customHeight="1" x14ac:dyDescent="0.3">
      <c r="A21" s="91" t="s">
        <v>415</v>
      </c>
      <c r="B21" s="2"/>
      <c r="C21" s="63" t="s">
        <v>175</v>
      </c>
      <c r="D21" s="4"/>
      <c r="E21" s="6" t="s">
        <v>118</v>
      </c>
      <c r="F21" s="4"/>
      <c r="G21" s="6" t="s">
        <v>28</v>
      </c>
      <c r="H21" s="4"/>
      <c r="I21" s="20">
        <v>44287</v>
      </c>
      <c r="J21" s="22"/>
      <c r="K21" s="20">
        <v>44651</v>
      </c>
      <c r="L21" s="4"/>
      <c r="M21" s="6">
        <f>IF($A$5&gt;K21,100%,($A$5-I21)/(K21-I21))</f>
        <v>1</v>
      </c>
      <c r="N21" s="4"/>
      <c r="O21" s="62" t="s">
        <v>25</v>
      </c>
      <c r="P21" s="4"/>
      <c r="Q21" s="14" t="s">
        <v>396</v>
      </c>
      <c r="R21" s="4"/>
      <c r="S21" s="148">
        <v>300000</v>
      </c>
      <c r="T21" s="149"/>
      <c r="U21" s="148">
        <v>255000</v>
      </c>
      <c r="V21" s="149"/>
      <c r="W21" s="150">
        <f>U21/S21</f>
        <v>0.85</v>
      </c>
      <c r="X21" s="4"/>
      <c r="Y21" s="14" t="s">
        <v>448</v>
      </c>
      <c r="Z21" s="4"/>
      <c r="AA21" s="62" t="s">
        <v>83</v>
      </c>
      <c r="AB21" s="4"/>
      <c r="AC21" s="14" t="s">
        <v>447</v>
      </c>
      <c r="AD21" s="4"/>
      <c r="AE21" s="62" t="s">
        <v>85</v>
      </c>
    </row>
    <row r="22" spans="1:31" s="30" customFormat="1" ht="8.4499999999999993" customHeight="1" x14ac:dyDescent="0.3">
      <c r="A22" s="13"/>
      <c r="B22" s="7"/>
      <c r="C22" s="10"/>
      <c r="D22" s="9"/>
      <c r="E22" s="8"/>
      <c r="F22" s="9"/>
      <c r="G22" s="8"/>
      <c r="H22" s="9"/>
      <c r="I22" s="23"/>
      <c r="J22" s="24"/>
      <c r="K22" s="23"/>
      <c r="L22" s="9"/>
      <c r="M22" s="8"/>
      <c r="N22" s="9"/>
      <c r="O22" s="11"/>
      <c r="P22" s="9"/>
      <c r="Q22" s="27"/>
      <c r="R22" s="9"/>
      <c r="S22" s="16"/>
      <c r="T22" s="9"/>
      <c r="U22" s="13"/>
      <c r="V22" s="9"/>
      <c r="W22" s="13"/>
      <c r="X22" s="9"/>
      <c r="Y22" s="12"/>
      <c r="Z22" s="9"/>
      <c r="AA22" s="12"/>
      <c r="AB22" s="9"/>
      <c r="AC22" s="12"/>
      <c r="AD22" s="9"/>
      <c r="AE22" s="80"/>
    </row>
    <row r="23" spans="1:31" ht="142.44999999999999" customHeight="1" x14ac:dyDescent="0.3">
      <c r="A23" s="91" t="s">
        <v>468</v>
      </c>
      <c r="B23" s="2"/>
      <c r="C23" s="63" t="s">
        <v>175</v>
      </c>
      <c r="D23" s="4"/>
      <c r="E23" s="6" t="s">
        <v>118</v>
      </c>
      <c r="F23" s="4"/>
      <c r="G23" s="6" t="s">
        <v>28</v>
      </c>
      <c r="H23" s="4"/>
      <c r="I23" s="20">
        <v>44531</v>
      </c>
      <c r="J23" s="22"/>
      <c r="K23" s="20">
        <v>44651</v>
      </c>
      <c r="L23" s="4"/>
      <c r="M23" s="6">
        <f>IF($A$5&gt;K23,100%,($A$5-I23)/(K23-I23))</f>
        <v>1</v>
      </c>
      <c r="N23" s="4"/>
      <c r="O23" s="62" t="s">
        <v>26</v>
      </c>
      <c r="P23" s="4"/>
      <c r="Q23" s="14" t="s">
        <v>469</v>
      </c>
      <c r="R23" s="4"/>
      <c r="S23" s="148">
        <v>18000</v>
      </c>
      <c r="T23" s="149"/>
      <c r="U23" s="148">
        <v>18000</v>
      </c>
      <c r="V23" s="149"/>
      <c r="W23" s="150">
        <f>U23/S23</f>
        <v>1</v>
      </c>
      <c r="X23" s="4"/>
      <c r="Y23" s="14" t="s">
        <v>470</v>
      </c>
      <c r="Z23" s="4"/>
      <c r="AA23" s="62" t="s">
        <v>83</v>
      </c>
      <c r="AB23" s="4"/>
      <c r="AC23" s="14" t="s">
        <v>471</v>
      </c>
      <c r="AD23" s="4"/>
      <c r="AE23" s="62" t="s">
        <v>85</v>
      </c>
    </row>
    <row r="24" spans="1:31" x14ac:dyDescent="0.3">
      <c r="A24" s="69"/>
      <c r="B24" s="70"/>
      <c r="C24" s="71"/>
      <c r="D24" s="70"/>
      <c r="E24" s="72"/>
      <c r="F24" s="70"/>
      <c r="G24" s="73"/>
      <c r="H24" s="70"/>
      <c r="I24" s="74"/>
      <c r="J24" s="70"/>
      <c r="K24" s="74"/>
      <c r="L24" s="70"/>
      <c r="M24" s="73"/>
      <c r="N24" s="70"/>
      <c r="O24" s="74"/>
      <c r="P24" s="70"/>
      <c r="Q24" s="75"/>
      <c r="R24" s="70"/>
      <c r="S24" s="76"/>
      <c r="T24" s="70"/>
      <c r="U24" s="72"/>
      <c r="V24" s="70"/>
      <c r="W24" s="72"/>
      <c r="X24" s="70"/>
      <c r="Y24" s="75"/>
      <c r="Z24" s="70"/>
      <c r="AA24" s="75"/>
      <c r="AB24" s="70"/>
      <c r="AC24" s="75"/>
      <c r="AD24" s="70"/>
      <c r="AE24" s="85"/>
    </row>
  </sheetData>
  <mergeCells count="3">
    <mergeCell ref="A7:Q7"/>
    <mergeCell ref="S7:W7"/>
    <mergeCell ref="Y7:AE7"/>
  </mergeCells>
  <printOptions horizontalCentered="1"/>
  <pageMargins left="0.23622047244094491" right="0.23622047244094491" top="0.55118110236220474" bottom="0.55118110236220474" header="0.31496062992125984" footer="0.31496062992125984"/>
  <pageSetup paperSize="8" scale="61"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'H:\[5_ Annex 2 DorselLEP_Dashboard_14-10-19 (2).xlsx]Data'!#REF!</xm:f>
          </x14:formula1>
          <xm:sqref>G9:G23</xm:sqref>
        </x14:dataValidation>
        <x14:dataValidation type="list" allowBlank="1" showInputMessage="1" showErrorMessage="1" xr:uid="{00000000-0002-0000-0300-000001000000}">
          <x14:formula1>
            <xm:f>'H:\[5_ Annex 2 DorselLEP_Dashboard_14-10-19 (2).xlsx]Data'!#REF!</xm:f>
          </x14:formula1>
          <xm:sqref>O20 AA15 O17:O18 O9 O11 O13 O15 AE22 AE18:AE20 AA11 AE10:AE11 AE13:AE16 O22 AA22 AA13 AA18 AA20</xm:sqref>
        </x14:dataValidation>
        <x14:dataValidation type="list" allowBlank="1" showInputMessage="1" showErrorMessage="1" xr:uid="{00000000-0002-0000-0300-000002000000}">
          <x14:formula1>
            <xm:f>Data!$A$2:$A$4</xm:f>
          </x14:formula1>
          <xm:sqref>O10 O12 O14 O16 O19 O21 O23</xm:sqref>
        </x14:dataValidation>
        <x14:dataValidation type="list" allowBlank="1" showInputMessage="1" showErrorMessage="1" xr:uid="{00000000-0002-0000-0300-000003000000}">
          <x14:formula1>
            <xm:f>Data!$A$25:$A$28</xm:f>
          </x14:formula1>
          <xm:sqref>AA10 AE17 AA16:AA17 AA21 AE21 AA12 AE12 AA23 AE23 AA14 AA19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AE23"/>
  <sheetViews>
    <sheetView showGridLines="0" zoomScale="50" zoomScaleNormal="50" workbookViewId="0">
      <pane ySplit="11" topLeftCell="A12" activePane="bottomLeft" state="frozenSplit"/>
      <selection pane="bottomLeft" activeCell="I18" sqref="I18"/>
    </sheetView>
  </sheetViews>
  <sheetFormatPr defaultColWidth="9.44140625" defaultRowHeight="15.05" x14ac:dyDescent="0.3"/>
  <cols>
    <col min="1" max="1" width="21.5546875" style="29" customWidth="1"/>
    <col min="2" max="2" width="1.5546875" style="29" customWidth="1"/>
    <col min="3" max="3" width="15.5546875" style="29" customWidth="1"/>
    <col min="4" max="4" width="1.5546875" style="29" customWidth="1"/>
    <col min="5" max="5" width="15.44140625" style="29" customWidth="1"/>
    <col min="6" max="6" width="1.5546875" style="29" customWidth="1"/>
    <col min="7" max="7" width="16.44140625" style="29" customWidth="1"/>
    <col min="8" max="8" width="1.5546875" style="29" customWidth="1"/>
    <col min="9" max="9" width="12.5546875" style="29" customWidth="1"/>
    <col min="10" max="10" width="1.5546875" style="29" customWidth="1"/>
    <col min="11" max="11" width="12.5546875" style="29" customWidth="1"/>
    <col min="12" max="12" width="1.5546875" style="29" customWidth="1"/>
    <col min="13" max="13" width="10.5546875" style="29" customWidth="1"/>
    <col min="14" max="14" width="1.5546875" style="29" customWidth="1"/>
    <col min="15" max="15" width="13.44140625" style="29" customWidth="1"/>
    <col min="16" max="16" width="1.5546875" style="29" customWidth="1"/>
    <col min="17" max="17" width="40.5546875" style="29" customWidth="1"/>
    <col min="18" max="18" width="1.5546875" style="29" customWidth="1"/>
    <col min="19" max="19" width="13.5546875" style="32" bestFit="1" customWidth="1"/>
    <col min="20" max="20" width="1.5546875" style="29" customWidth="1"/>
    <col min="21" max="21" width="13.5546875" style="29" bestFit="1" customWidth="1"/>
    <col min="22" max="22" width="1.5546875" style="29" customWidth="1"/>
    <col min="23" max="23" width="11.5546875" style="29" customWidth="1"/>
    <col min="24" max="24" width="1.5546875" style="29" customWidth="1"/>
    <col min="25" max="25" width="36.5546875" style="29" customWidth="1"/>
    <col min="26" max="26" width="1.5546875" style="29" customWidth="1"/>
    <col min="27" max="27" width="15.5546875" style="29" customWidth="1"/>
    <col min="28" max="28" width="1.5546875" style="29" customWidth="1"/>
    <col min="29" max="29" width="36.5546875" style="29" customWidth="1"/>
    <col min="30" max="30" width="1.5546875" style="29" customWidth="1"/>
    <col min="31" max="31" width="17.44140625" style="29" customWidth="1"/>
    <col min="32" max="16384" width="9.44140625" style="29"/>
  </cols>
  <sheetData>
    <row r="2" spans="1:31" ht="26.45" customHeight="1" x14ac:dyDescent="0.3">
      <c r="Q2" s="32"/>
      <c r="R2" s="31"/>
      <c r="S2" s="29"/>
    </row>
    <row r="3" spans="1:31" ht="34.15" customHeight="1" x14ac:dyDescent="0.3">
      <c r="I3" s="29" t="s">
        <v>4</v>
      </c>
      <c r="Q3" s="87"/>
      <c r="R3" s="88" t="s">
        <v>18</v>
      </c>
      <c r="S3" s="90"/>
      <c r="T3" s="90"/>
      <c r="U3" s="90"/>
    </row>
    <row r="4" spans="1:31" ht="33.85" x14ac:dyDescent="0.3">
      <c r="Q4" s="90"/>
      <c r="R4" s="88" t="s">
        <v>177</v>
      </c>
      <c r="S4" s="90"/>
      <c r="T4" s="90"/>
      <c r="U4" s="90"/>
    </row>
    <row r="5" spans="1:31" ht="15.2" customHeight="1" x14ac:dyDescent="0.3">
      <c r="S5" s="29"/>
    </row>
    <row r="7" spans="1:31" ht="18" customHeight="1" x14ac:dyDescent="0.3">
      <c r="A7" s="33" t="s">
        <v>17</v>
      </c>
    </row>
    <row r="8" spans="1:31" x14ac:dyDescent="0.3">
      <c r="A8" s="104">
        <v>44669</v>
      </c>
    </row>
    <row r="9" spans="1:31" x14ac:dyDescent="0.3">
      <c r="Q9" s="29" t="s">
        <v>4</v>
      </c>
    </row>
    <row r="10" spans="1:31" ht="18" customHeight="1" x14ac:dyDescent="0.3">
      <c r="A10" s="164" t="s">
        <v>8</v>
      </c>
      <c r="B10" s="165"/>
      <c r="C10" s="165"/>
      <c r="D10" s="165"/>
      <c r="E10" s="165"/>
      <c r="F10" s="165"/>
      <c r="G10" s="165"/>
      <c r="H10" s="165"/>
      <c r="I10" s="165"/>
      <c r="J10" s="165"/>
      <c r="K10" s="165"/>
      <c r="L10" s="165"/>
      <c r="M10" s="165"/>
      <c r="N10" s="165"/>
      <c r="O10" s="165"/>
      <c r="P10" s="165"/>
      <c r="Q10" s="166"/>
      <c r="S10" s="162" t="s">
        <v>12</v>
      </c>
      <c r="T10" s="163"/>
      <c r="U10" s="163"/>
      <c r="V10" s="163"/>
      <c r="W10" s="163"/>
      <c r="Y10" s="164" t="s">
        <v>13</v>
      </c>
      <c r="Z10" s="165"/>
      <c r="AA10" s="165"/>
      <c r="AB10" s="165"/>
      <c r="AC10" s="165"/>
      <c r="AD10" s="165"/>
      <c r="AE10" s="166"/>
    </row>
    <row r="11" spans="1:31" ht="69.2" customHeight="1" x14ac:dyDescent="0.3">
      <c r="A11" s="19" t="s">
        <v>0</v>
      </c>
      <c r="B11" s="126"/>
      <c r="C11" s="19" t="s">
        <v>1</v>
      </c>
      <c r="D11" s="127"/>
      <c r="E11" s="19" t="s">
        <v>2</v>
      </c>
      <c r="F11" s="127"/>
      <c r="G11" s="19" t="s">
        <v>3</v>
      </c>
      <c r="H11" s="127"/>
      <c r="I11" s="19" t="s">
        <v>15</v>
      </c>
      <c r="J11" s="127"/>
      <c r="K11" s="19" t="s">
        <v>16</v>
      </c>
      <c r="L11" s="127"/>
      <c r="M11" s="19" t="s">
        <v>9</v>
      </c>
      <c r="N11" s="127"/>
      <c r="O11" s="19" t="s">
        <v>5</v>
      </c>
      <c r="P11" s="127"/>
      <c r="Q11" s="19" t="s">
        <v>14</v>
      </c>
      <c r="R11" s="127"/>
      <c r="S11" s="19" t="s">
        <v>10</v>
      </c>
      <c r="T11" s="127"/>
      <c r="U11" s="19" t="s">
        <v>19</v>
      </c>
      <c r="V11" s="19"/>
      <c r="W11" s="19" t="s">
        <v>11</v>
      </c>
      <c r="Y11" s="19" t="s">
        <v>86</v>
      </c>
      <c r="Z11" s="19"/>
      <c r="AA11" s="19" t="s">
        <v>20</v>
      </c>
      <c r="AB11" s="19"/>
      <c r="AC11" s="19" t="s">
        <v>87</v>
      </c>
      <c r="AD11" s="19"/>
      <c r="AE11" s="77" t="s">
        <v>20</v>
      </c>
    </row>
    <row r="12" spans="1:31" ht="9.4" customHeight="1" x14ac:dyDescent="0.3">
      <c r="A12" s="128"/>
      <c r="B12" s="48"/>
      <c r="C12" s="49"/>
      <c r="D12" s="50"/>
      <c r="E12" s="129"/>
      <c r="F12" s="50"/>
      <c r="G12" s="129"/>
      <c r="H12" s="50"/>
      <c r="I12" s="52"/>
      <c r="J12" s="53"/>
      <c r="K12" s="52"/>
      <c r="L12" s="50"/>
      <c r="M12" s="129"/>
      <c r="N12" s="50"/>
      <c r="O12" s="54"/>
      <c r="P12" s="50"/>
      <c r="Q12" s="55"/>
      <c r="R12" s="50"/>
      <c r="S12" s="56"/>
      <c r="T12" s="50"/>
      <c r="U12" s="128"/>
      <c r="V12" s="50"/>
      <c r="W12" s="128"/>
      <c r="X12" s="50"/>
      <c r="Y12" s="57"/>
      <c r="Z12" s="50"/>
      <c r="AA12" s="57"/>
      <c r="AB12" s="50"/>
      <c r="AC12" s="57"/>
      <c r="AD12" s="50"/>
      <c r="AE12" s="78"/>
    </row>
    <row r="13" spans="1:31" ht="8.4499999999999993" customHeight="1" x14ac:dyDescent="0.3">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Y13" s="131"/>
      <c r="Z13" s="131"/>
      <c r="AA13" s="132"/>
      <c r="AB13" s="131"/>
      <c r="AC13" s="131"/>
      <c r="AD13" s="131"/>
      <c r="AE13" s="132"/>
    </row>
    <row r="14" spans="1:31" ht="124.15" customHeight="1" x14ac:dyDescent="0.3">
      <c r="A14" s="133" t="s">
        <v>121</v>
      </c>
      <c r="B14" s="2"/>
      <c r="C14" s="63" t="s">
        <v>126</v>
      </c>
      <c r="D14" s="4"/>
      <c r="E14" s="134" t="s">
        <v>122</v>
      </c>
      <c r="F14" s="4"/>
      <c r="G14" s="134" t="s">
        <v>39</v>
      </c>
      <c r="H14" s="4"/>
      <c r="I14" s="20">
        <v>43074</v>
      </c>
      <c r="J14" s="22"/>
      <c r="K14" s="20">
        <v>43432</v>
      </c>
      <c r="L14" s="4"/>
      <c r="M14" s="134">
        <v>1</v>
      </c>
      <c r="N14" s="4"/>
      <c r="O14" s="92" t="s">
        <v>26</v>
      </c>
      <c r="P14" s="4"/>
      <c r="Q14" s="14" t="s">
        <v>123</v>
      </c>
      <c r="R14" s="4"/>
      <c r="S14" s="17">
        <v>350000</v>
      </c>
      <c r="T14" s="4"/>
      <c r="U14" s="17">
        <v>284501</v>
      </c>
      <c r="V14" s="4"/>
      <c r="W14" s="18">
        <f>U14/S14</f>
        <v>0.81286000000000003</v>
      </c>
      <c r="X14" s="4"/>
      <c r="Y14" s="14" t="s">
        <v>124</v>
      </c>
      <c r="Z14" s="4"/>
      <c r="AA14" s="135" t="s">
        <v>83</v>
      </c>
      <c r="AB14" s="4"/>
      <c r="AC14" s="14" t="s">
        <v>125</v>
      </c>
      <c r="AD14" s="4"/>
      <c r="AE14" s="136" t="s">
        <v>83</v>
      </c>
    </row>
    <row r="15" spans="1:31" ht="8.4499999999999993" customHeight="1" x14ac:dyDescent="0.3">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Y15" s="131"/>
      <c r="Z15" s="131"/>
      <c r="AA15" s="132"/>
      <c r="AB15" s="131"/>
      <c r="AC15" s="131"/>
      <c r="AD15" s="131"/>
      <c r="AE15" s="132"/>
    </row>
    <row r="16" spans="1:31" ht="137.44999999999999" customHeight="1" x14ac:dyDescent="0.3">
      <c r="A16" s="133" t="s">
        <v>127</v>
      </c>
      <c r="B16" s="2"/>
      <c r="C16" s="63" t="s">
        <v>128</v>
      </c>
      <c r="D16" s="4"/>
      <c r="E16" s="134" t="s">
        <v>122</v>
      </c>
      <c r="F16" s="4"/>
      <c r="G16" s="134" t="s">
        <v>29</v>
      </c>
      <c r="H16" s="4"/>
      <c r="I16" s="20" t="s">
        <v>370</v>
      </c>
      <c r="J16" s="22"/>
      <c r="K16" s="20" t="s">
        <v>370</v>
      </c>
      <c r="L16" s="4"/>
      <c r="M16" s="134">
        <v>0</v>
      </c>
      <c r="N16" s="4"/>
      <c r="O16" s="137" t="s">
        <v>67</v>
      </c>
      <c r="P16" s="4"/>
      <c r="Q16" s="14" t="s">
        <v>368</v>
      </c>
      <c r="R16" s="4"/>
      <c r="S16" s="17" t="s">
        <v>370</v>
      </c>
      <c r="T16" s="4"/>
      <c r="U16" s="17">
        <v>0</v>
      </c>
      <c r="V16" s="4"/>
      <c r="W16" s="18">
        <v>0</v>
      </c>
      <c r="X16" s="4"/>
      <c r="Y16" s="14" t="s">
        <v>131</v>
      </c>
      <c r="Z16" s="4"/>
      <c r="AA16" s="137" t="s">
        <v>67</v>
      </c>
      <c r="AB16" s="4"/>
      <c r="AC16" s="14" t="s">
        <v>130</v>
      </c>
      <c r="AD16" s="4"/>
      <c r="AE16" s="137" t="s">
        <v>67</v>
      </c>
    </row>
    <row r="17" spans="1:31" ht="8.4499999999999993" customHeight="1" x14ac:dyDescent="0.3">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Y17" s="131"/>
      <c r="Z17" s="131"/>
      <c r="AA17" s="132"/>
      <c r="AB17" s="131"/>
      <c r="AC17" s="131"/>
      <c r="AD17" s="131"/>
      <c r="AE17" s="132"/>
    </row>
    <row r="18" spans="1:31" ht="196.15" customHeight="1" x14ac:dyDescent="0.3">
      <c r="A18" s="103" t="s">
        <v>404</v>
      </c>
      <c r="B18" s="117"/>
      <c r="C18" s="118" t="s">
        <v>249</v>
      </c>
      <c r="D18" s="119"/>
      <c r="E18" s="138" t="s">
        <v>122</v>
      </c>
      <c r="F18" s="119"/>
      <c r="G18" s="120" t="s">
        <v>248</v>
      </c>
      <c r="H18" s="119"/>
      <c r="I18" s="120" t="s">
        <v>25</v>
      </c>
      <c r="J18" s="120"/>
      <c r="K18" s="120" t="s">
        <v>402</v>
      </c>
      <c r="L18" s="119"/>
      <c r="M18" s="138">
        <v>1</v>
      </c>
      <c r="N18" s="119"/>
      <c r="O18" s="139" t="s">
        <v>25</v>
      </c>
      <c r="P18" s="119"/>
      <c r="Q18" s="121" t="s">
        <v>403</v>
      </c>
      <c r="R18" s="119"/>
      <c r="S18" s="122" t="s">
        <v>369</v>
      </c>
      <c r="T18" s="119"/>
      <c r="U18" s="122" t="s">
        <v>369</v>
      </c>
      <c r="V18" s="119"/>
      <c r="W18" s="123" t="s">
        <v>369</v>
      </c>
      <c r="X18" s="119"/>
      <c r="Y18" s="121" t="s">
        <v>405</v>
      </c>
      <c r="Z18" s="119"/>
      <c r="AA18" s="139" t="s">
        <v>25</v>
      </c>
      <c r="AB18" s="119"/>
      <c r="AC18" s="121" t="s">
        <v>250</v>
      </c>
      <c r="AD18" s="119"/>
      <c r="AE18" s="139" t="s">
        <v>25</v>
      </c>
    </row>
    <row r="19" spans="1:31" ht="8.4499999999999993" customHeight="1" x14ac:dyDescent="0.3">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Y19" s="131"/>
      <c r="Z19" s="131"/>
      <c r="AA19" s="132"/>
      <c r="AB19" s="131"/>
      <c r="AC19" s="131"/>
      <c r="AD19" s="131"/>
      <c r="AE19" s="132"/>
    </row>
    <row r="20" spans="1:31" ht="155.44999999999999" customHeight="1" x14ac:dyDescent="0.3">
      <c r="A20" s="103" t="s">
        <v>269</v>
      </c>
      <c r="B20" s="108"/>
      <c r="C20" s="103" t="s">
        <v>249</v>
      </c>
      <c r="D20" s="108"/>
      <c r="E20" s="103" t="s">
        <v>406</v>
      </c>
      <c r="F20" s="103"/>
      <c r="G20" s="108" t="s">
        <v>407</v>
      </c>
      <c r="H20" s="108"/>
      <c r="I20" s="115">
        <v>43938</v>
      </c>
      <c r="J20" s="108"/>
      <c r="K20" s="115" t="s">
        <v>25</v>
      </c>
      <c r="L20" s="108"/>
      <c r="M20" s="116">
        <v>1</v>
      </c>
      <c r="N20" s="108"/>
      <c r="O20" s="139" t="s">
        <v>25</v>
      </c>
      <c r="P20" s="108"/>
      <c r="Q20" s="103" t="s">
        <v>270</v>
      </c>
      <c r="R20" s="108"/>
      <c r="S20" s="143">
        <v>27500</v>
      </c>
      <c r="T20" s="108"/>
      <c r="U20" s="110">
        <v>27500</v>
      </c>
      <c r="V20" s="108"/>
      <c r="W20" s="116">
        <v>1</v>
      </c>
      <c r="X20" s="108"/>
      <c r="Y20" s="103" t="s">
        <v>271</v>
      </c>
      <c r="Z20" s="108"/>
      <c r="AA20" s="139" t="s">
        <v>25</v>
      </c>
      <c r="AB20" s="108"/>
      <c r="AC20" s="103" t="s">
        <v>450</v>
      </c>
      <c r="AD20" s="108"/>
      <c r="AE20" s="139" t="s">
        <v>25</v>
      </c>
    </row>
    <row r="23" spans="1:31" x14ac:dyDescent="0.3">
      <c r="Q23" s="29" t="s">
        <v>4</v>
      </c>
    </row>
  </sheetData>
  <mergeCells count="3">
    <mergeCell ref="A10:Q10"/>
    <mergeCell ref="S10:W10"/>
    <mergeCell ref="Y10:AE10"/>
  </mergeCells>
  <printOptions horizontalCentered="1"/>
  <pageMargins left="0.23622047244094491" right="0.23622047244094491" top="0.55118110236220474" bottom="0.55118110236220474" header="0.31496062992125984" footer="0.31496062992125984"/>
  <pageSetup paperSize="8" scale="6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'H:\EZ\Implementation plan\[DorselLEP_Dashboard_29-04-19.xlsx]Data'!#REF!</xm:f>
          </x14:formula1>
          <xm:sqref>G12 O12</xm:sqref>
        </x14:dataValidation>
        <x14:dataValidation type="list" allowBlank="1" showInputMessage="1" showErrorMessage="1" xr:uid="{00000000-0002-0000-0400-000001000000}">
          <x14:formula1>
            <xm:f>'H:\EZ\Implementation plan\[DorselLEP_Dashboard_29-04-19.xlsx]Data'!#REF!</xm:f>
          </x14:formula1>
          <xm:sqref>G13:G17 AA13:AA17 AE13:AE17 G19 AE19 AA19 O13:O17 O19</xm:sqref>
        </x14:dataValidation>
        <x14:dataValidation type="list" allowBlank="1" showInputMessage="1" showErrorMessage="1" xr:uid="{00000000-0002-0000-0400-000002000000}">
          <x14:formula1>
            <xm:f>'C:\Users\cosborne\Desktop\[nnnnnof DorsetLEP_Dashboard with Q2 data_Oct 2020 draft.xlsx]Data'!#REF!</xm:f>
          </x14:formula1>
          <xm:sqref>AA18 AE18 AE20 AA20 O18 O20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2:AG28"/>
  <sheetViews>
    <sheetView showGridLines="0" zoomScale="70" zoomScaleNormal="70" workbookViewId="0">
      <pane ySplit="11" topLeftCell="A12" activePane="bottomLeft" state="frozenSplit"/>
      <selection pane="bottomLeft" activeCell="E9" sqref="E9"/>
    </sheetView>
  </sheetViews>
  <sheetFormatPr defaultColWidth="9.44140625" defaultRowHeight="15.05" x14ac:dyDescent="0.3"/>
  <cols>
    <col min="1" max="1" width="9.44140625" style="29"/>
    <col min="2" max="2" width="1.5546875" style="30" customWidth="1"/>
    <col min="3" max="3" width="12" style="29" bestFit="1" customWidth="1"/>
    <col min="4" max="4" width="1.5546875" style="30" customWidth="1"/>
    <col min="5" max="5" width="21.5546875" style="29" customWidth="1"/>
    <col min="6" max="6" width="1.5546875" style="30" customWidth="1"/>
    <col min="7" max="7" width="15.5546875" style="29" customWidth="1"/>
    <col min="8" max="8" width="1.5546875" style="30" customWidth="1"/>
    <col min="9" max="9" width="15.44140625" style="29" customWidth="1"/>
    <col min="10" max="10" width="1.5546875" style="30" customWidth="1"/>
    <col min="11" max="11" width="16.44140625" style="29" customWidth="1"/>
    <col min="12" max="12" width="1.5546875" style="30" customWidth="1"/>
    <col min="13" max="13" width="12.5546875" style="29" customWidth="1"/>
    <col min="14" max="14" width="1.5546875" style="30" customWidth="1"/>
    <col min="15" max="15" width="12.5546875" style="29" customWidth="1"/>
    <col min="16" max="16" width="1.5546875" style="30" customWidth="1"/>
    <col min="17" max="17" width="10.5546875" style="29" customWidth="1"/>
    <col min="18" max="18" width="1.5546875" style="30" customWidth="1"/>
    <col min="19" max="19" width="12.5546875" style="29" customWidth="1"/>
    <col min="20" max="20" width="1.5546875" style="30" customWidth="1"/>
    <col min="21" max="21" width="40.5546875" style="29" customWidth="1"/>
    <col min="22" max="22" width="1.5546875" style="30" customWidth="1"/>
    <col min="23" max="23" width="14.44140625" style="32" customWidth="1"/>
    <col min="24" max="24" width="1.5546875" style="30" customWidth="1"/>
    <col min="25" max="25" width="14.44140625" style="29" customWidth="1"/>
    <col min="26" max="26" width="1.5546875" style="30" customWidth="1"/>
    <col min="27" max="27" width="38.44140625" style="29" customWidth="1"/>
    <col min="28" max="28" width="1.5546875" style="30" customWidth="1"/>
    <col min="29" max="29" width="15.5546875" style="29" customWidth="1"/>
    <col min="30" max="30" width="1.5546875" style="30" customWidth="1"/>
    <col min="31" max="31" width="36.5546875" style="29" customWidth="1"/>
    <col min="32" max="32" width="1.5546875" style="30" customWidth="1"/>
    <col min="33" max="33" width="17.44140625" style="29" customWidth="1"/>
    <col min="34" max="16384" width="9.44140625" style="29"/>
  </cols>
  <sheetData>
    <row r="2" spans="1:33" ht="26.3" x14ac:dyDescent="0.3">
      <c r="U2" s="32"/>
      <c r="V2" s="31"/>
      <c r="W2" s="30"/>
      <c r="X2" s="29"/>
    </row>
    <row r="3" spans="1:33" ht="33.85" x14ac:dyDescent="0.3">
      <c r="M3" s="29" t="s">
        <v>4</v>
      </c>
      <c r="U3" s="87"/>
      <c r="V3" s="88" t="s">
        <v>18</v>
      </c>
      <c r="W3" s="89"/>
      <c r="X3" s="90"/>
      <c r="Y3" s="90"/>
    </row>
    <row r="4" spans="1:33" ht="33.85" x14ac:dyDescent="0.3">
      <c r="T4" s="29"/>
      <c r="U4" s="89"/>
      <c r="V4" s="88" t="s">
        <v>192</v>
      </c>
      <c r="W4" s="89"/>
      <c r="X4" s="90"/>
      <c r="Y4" s="90"/>
    </row>
    <row r="5" spans="1:33" x14ac:dyDescent="0.3">
      <c r="T5" s="29"/>
      <c r="U5" s="30"/>
      <c r="W5" s="29"/>
    </row>
    <row r="7" spans="1:33" ht="18.2" x14ac:dyDescent="0.3">
      <c r="E7" s="33" t="s">
        <v>17</v>
      </c>
    </row>
    <row r="8" spans="1:33" x14ac:dyDescent="0.3">
      <c r="E8" s="86">
        <f>'Growth Deal'!A8</f>
        <v>44663</v>
      </c>
    </row>
    <row r="9" spans="1:33" x14ac:dyDescent="0.3">
      <c r="U9" s="29" t="s">
        <v>4</v>
      </c>
    </row>
    <row r="10" spans="1:33" ht="18.2" x14ac:dyDescent="0.3">
      <c r="A10" s="167" t="s">
        <v>8</v>
      </c>
      <c r="B10" s="167"/>
      <c r="C10" s="167"/>
      <c r="D10" s="167"/>
      <c r="E10" s="167"/>
      <c r="F10" s="167"/>
      <c r="G10" s="167"/>
      <c r="H10" s="167"/>
      <c r="I10" s="167"/>
      <c r="J10" s="167"/>
      <c r="K10" s="167"/>
      <c r="L10" s="167"/>
      <c r="M10" s="167"/>
      <c r="N10" s="167"/>
      <c r="O10" s="167"/>
      <c r="P10" s="167"/>
      <c r="Q10" s="167"/>
      <c r="R10" s="167"/>
      <c r="S10" s="167"/>
      <c r="T10" s="167"/>
      <c r="U10" s="168"/>
      <c r="W10" s="162" t="s">
        <v>12</v>
      </c>
      <c r="X10" s="163"/>
      <c r="Y10" s="163"/>
      <c r="AA10" s="164" t="s">
        <v>13</v>
      </c>
      <c r="AB10" s="165"/>
      <c r="AC10" s="165"/>
      <c r="AD10" s="165"/>
      <c r="AE10" s="165"/>
      <c r="AF10" s="165"/>
      <c r="AG10" s="166"/>
    </row>
    <row r="11" spans="1:33" ht="68.25" customHeight="1" x14ac:dyDescent="0.3">
      <c r="A11" s="19"/>
      <c r="B11" s="34"/>
      <c r="C11" s="19" t="s">
        <v>193</v>
      </c>
      <c r="D11" s="34"/>
      <c r="E11" s="19" t="s">
        <v>0</v>
      </c>
      <c r="F11" s="34"/>
      <c r="G11" s="19" t="s">
        <v>1</v>
      </c>
      <c r="H11" s="1"/>
      <c r="I11" s="19" t="s">
        <v>2</v>
      </c>
      <c r="J11" s="1"/>
      <c r="K11" s="19" t="s">
        <v>3</v>
      </c>
      <c r="L11" s="1"/>
      <c r="M11" s="19" t="s">
        <v>15</v>
      </c>
      <c r="N11" s="1"/>
      <c r="O11" s="19" t="s">
        <v>16</v>
      </c>
      <c r="P11" s="1"/>
      <c r="Q11" s="19" t="s">
        <v>9</v>
      </c>
      <c r="R11" s="1"/>
      <c r="S11" s="19" t="s">
        <v>5</v>
      </c>
      <c r="T11" s="1"/>
      <c r="U11" s="19" t="s">
        <v>14</v>
      </c>
      <c r="V11" s="1"/>
      <c r="W11" s="19" t="s">
        <v>10</v>
      </c>
      <c r="X11" s="1"/>
      <c r="Y11" s="19" t="s">
        <v>196</v>
      </c>
      <c r="AA11" s="19" t="s">
        <v>86</v>
      </c>
      <c r="AB11" s="19"/>
      <c r="AC11" s="19" t="s">
        <v>20</v>
      </c>
      <c r="AD11" s="19"/>
      <c r="AE11" s="19" t="s">
        <v>87</v>
      </c>
      <c r="AF11" s="19"/>
      <c r="AG11" s="77" t="s">
        <v>20</v>
      </c>
    </row>
    <row r="12" spans="1:33" s="30" customFormat="1" ht="9.4" customHeight="1" x14ac:dyDescent="0.3">
      <c r="A12" s="94"/>
      <c r="B12" s="47"/>
      <c r="C12" s="94"/>
      <c r="D12" s="48"/>
      <c r="E12" s="47"/>
      <c r="F12" s="48"/>
      <c r="G12" s="49"/>
      <c r="H12" s="50"/>
      <c r="I12" s="51"/>
      <c r="J12" s="50"/>
      <c r="K12" s="51"/>
      <c r="L12" s="50"/>
      <c r="M12" s="52"/>
      <c r="N12" s="53"/>
      <c r="O12" s="52"/>
      <c r="P12" s="50"/>
      <c r="Q12" s="51"/>
      <c r="R12" s="50"/>
      <c r="S12" s="54"/>
      <c r="T12" s="50"/>
      <c r="U12" s="55"/>
      <c r="V12" s="50"/>
      <c r="W12" s="56"/>
      <c r="X12" s="50"/>
      <c r="Y12" s="57"/>
      <c r="Z12" s="50"/>
      <c r="AA12" s="57"/>
      <c r="AB12" s="50"/>
      <c r="AC12" s="57"/>
      <c r="AD12" s="50"/>
      <c r="AE12" s="57"/>
      <c r="AF12" s="50"/>
      <c r="AG12" s="78"/>
    </row>
    <row r="13" spans="1:33" ht="30.05" x14ac:dyDescent="0.3">
      <c r="A13" s="28" t="s">
        <v>194</v>
      </c>
      <c r="B13" s="7"/>
      <c r="C13" s="28">
        <v>1</v>
      </c>
      <c r="D13" s="93"/>
      <c r="E13" s="28" t="s">
        <v>217</v>
      </c>
      <c r="F13" s="2"/>
      <c r="G13" s="5" t="s">
        <v>57</v>
      </c>
      <c r="H13" s="58"/>
      <c r="I13" s="6" t="s">
        <v>43</v>
      </c>
      <c r="J13" s="59"/>
      <c r="K13" s="6" t="s">
        <v>33</v>
      </c>
      <c r="L13" s="4"/>
      <c r="M13" s="20">
        <v>42736</v>
      </c>
      <c r="N13" s="22"/>
      <c r="O13" s="20">
        <v>43830</v>
      </c>
      <c r="P13" s="4"/>
      <c r="Q13" s="6">
        <f>IF($E$8&gt;O13,100%,($E$8-M13)/(O13-M13))</f>
        <v>1</v>
      </c>
      <c r="R13" s="4"/>
      <c r="S13" s="62"/>
      <c r="T13" s="4"/>
      <c r="U13" s="14"/>
      <c r="V13" s="4"/>
      <c r="W13" s="17">
        <v>1199930</v>
      </c>
      <c r="X13" s="4"/>
      <c r="Y13" s="17">
        <v>599965</v>
      </c>
      <c r="AA13" s="14"/>
      <c r="AB13" s="58"/>
      <c r="AC13" s="67"/>
      <c r="AD13" s="59"/>
      <c r="AE13" s="14"/>
      <c r="AF13" s="4"/>
      <c r="AG13" s="79"/>
    </row>
    <row r="14" spans="1:33" s="30" customFormat="1" ht="8.4499999999999993" customHeight="1" x14ac:dyDescent="0.3">
      <c r="B14" s="7"/>
      <c r="D14" s="7"/>
      <c r="E14" s="13"/>
      <c r="F14" s="7"/>
      <c r="G14" s="10"/>
      <c r="H14" s="9"/>
      <c r="I14" s="60"/>
      <c r="J14" s="9"/>
      <c r="K14" s="8"/>
      <c r="L14" s="9"/>
      <c r="M14" s="23"/>
      <c r="N14" s="24"/>
      <c r="O14" s="23"/>
      <c r="P14" s="9"/>
      <c r="Q14" s="8"/>
      <c r="R14" s="9"/>
      <c r="S14" s="11"/>
      <c r="T14" s="9"/>
      <c r="U14" s="27"/>
      <c r="V14" s="9"/>
      <c r="W14" s="16"/>
      <c r="X14" s="9"/>
      <c r="Y14" s="12"/>
      <c r="Z14" s="9"/>
      <c r="AA14" s="12"/>
      <c r="AB14" s="9"/>
      <c r="AC14" s="66"/>
      <c r="AD14" s="9"/>
      <c r="AE14" s="12"/>
      <c r="AF14" s="9"/>
      <c r="AG14" s="80"/>
    </row>
    <row r="15" spans="1:33" ht="30.05" x14ac:dyDescent="0.3">
      <c r="A15" s="28" t="s">
        <v>194</v>
      </c>
      <c r="B15" s="7"/>
      <c r="C15" s="28">
        <v>3</v>
      </c>
      <c r="D15" s="2"/>
      <c r="E15" s="28" t="s">
        <v>219</v>
      </c>
      <c r="F15" s="2"/>
      <c r="G15" s="5" t="s">
        <v>218</v>
      </c>
      <c r="H15" s="4"/>
      <c r="I15" s="3" t="s">
        <v>191</v>
      </c>
      <c r="J15" s="4"/>
      <c r="K15" s="6" t="s">
        <v>28</v>
      </c>
      <c r="L15" s="4"/>
      <c r="M15" s="20">
        <v>42370</v>
      </c>
      <c r="N15" s="22"/>
      <c r="O15" s="20">
        <v>44012</v>
      </c>
      <c r="P15" s="4"/>
      <c r="Q15" s="6">
        <f>IF($E$8&gt;O15,100%,($E$8-M15)/(O15-M15))</f>
        <v>1</v>
      </c>
      <c r="R15" s="4"/>
      <c r="S15" s="26"/>
      <c r="T15" s="4"/>
      <c r="U15" s="14" t="s">
        <v>222</v>
      </c>
      <c r="V15" s="4"/>
      <c r="W15" s="17">
        <v>12641345</v>
      </c>
      <c r="X15" s="4"/>
      <c r="Y15" s="17">
        <v>6320673</v>
      </c>
      <c r="Z15" s="4"/>
      <c r="AA15" s="14"/>
      <c r="AB15" s="4"/>
      <c r="AC15" s="64"/>
      <c r="AD15" s="4"/>
      <c r="AE15" s="14"/>
      <c r="AF15" s="4"/>
      <c r="AG15" s="81"/>
    </row>
    <row r="16" spans="1:33" s="30" customFormat="1" ht="8.4499999999999993" customHeight="1" x14ac:dyDescent="0.3">
      <c r="B16" s="7"/>
      <c r="D16" s="7"/>
      <c r="E16" s="13"/>
      <c r="F16" s="7"/>
      <c r="G16" s="10"/>
      <c r="H16" s="9"/>
      <c r="I16" s="60"/>
      <c r="J16" s="9"/>
      <c r="K16" s="8"/>
      <c r="L16" s="9"/>
      <c r="M16" s="23"/>
      <c r="N16" s="24"/>
      <c r="O16" s="23"/>
      <c r="P16" s="9"/>
      <c r="Q16" s="8"/>
      <c r="R16" s="9"/>
      <c r="S16" s="11"/>
      <c r="T16" s="9"/>
      <c r="U16" s="27"/>
      <c r="V16" s="9"/>
      <c r="W16" s="16"/>
      <c r="X16" s="9"/>
      <c r="Y16" s="12"/>
      <c r="Z16" s="9"/>
      <c r="AA16" s="12"/>
      <c r="AB16" s="9"/>
      <c r="AC16" s="12"/>
      <c r="AD16" s="9"/>
      <c r="AE16" s="12"/>
      <c r="AF16" s="9"/>
      <c r="AG16" s="80"/>
    </row>
    <row r="17" spans="1:33" ht="75.150000000000006" x14ac:dyDescent="0.3">
      <c r="A17" s="28" t="s">
        <v>194</v>
      </c>
      <c r="B17" s="7"/>
      <c r="C17" s="28">
        <v>9</v>
      </c>
      <c r="D17" s="2"/>
      <c r="E17" s="28" t="s">
        <v>220</v>
      </c>
      <c r="F17" s="2"/>
      <c r="G17" s="5" t="s">
        <v>180</v>
      </c>
      <c r="H17" s="4"/>
      <c r="I17" s="3" t="s">
        <v>191</v>
      </c>
      <c r="J17" s="4"/>
      <c r="K17" s="6"/>
      <c r="L17" s="4"/>
      <c r="M17" s="20"/>
      <c r="N17" s="22"/>
      <c r="O17" s="20"/>
      <c r="P17" s="4"/>
      <c r="Q17" s="6">
        <f>IF($E$8&gt;O17,100%,($E$8-M17)/(O17-M17))</f>
        <v>1</v>
      </c>
      <c r="R17" s="4"/>
      <c r="S17" s="25"/>
      <c r="T17" s="4"/>
      <c r="U17" s="14" t="s">
        <v>221</v>
      </c>
      <c r="V17" s="4"/>
      <c r="W17" s="17">
        <v>94842</v>
      </c>
      <c r="X17" s="4"/>
      <c r="Y17" s="17">
        <v>47421</v>
      </c>
      <c r="Z17" s="4"/>
      <c r="AA17" s="14"/>
      <c r="AB17" s="4"/>
      <c r="AC17" s="65"/>
      <c r="AD17" s="4"/>
      <c r="AE17" s="14"/>
      <c r="AF17" s="4"/>
      <c r="AG17" s="79"/>
    </row>
    <row r="18" spans="1:33" s="30" customFormat="1" ht="8.4499999999999993" customHeight="1" x14ac:dyDescent="0.3">
      <c r="B18" s="7"/>
      <c r="D18" s="7"/>
      <c r="E18" s="13"/>
      <c r="F18" s="7"/>
      <c r="G18" s="10"/>
      <c r="H18" s="9"/>
      <c r="I18" s="8"/>
      <c r="J18" s="9"/>
      <c r="K18" s="8"/>
      <c r="L18" s="9"/>
      <c r="M18" s="23"/>
      <c r="N18" s="24"/>
      <c r="O18" s="23"/>
      <c r="P18" s="9"/>
      <c r="Q18" s="8"/>
      <c r="R18" s="9"/>
      <c r="S18" s="11"/>
      <c r="T18" s="9"/>
      <c r="U18" s="13"/>
      <c r="V18" s="9"/>
      <c r="W18" s="16"/>
      <c r="X18" s="9"/>
      <c r="Y18" s="13"/>
      <c r="Z18" s="9"/>
      <c r="AA18" s="13"/>
      <c r="AB18" s="9"/>
      <c r="AC18" s="13"/>
      <c r="AD18" s="9"/>
      <c r="AE18" s="13"/>
      <c r="AF18" s="9"/>
      <c r="AG18" s="84"/>
    </row>
    <row r="19" spans="1:33" ht="180.35" x14ac:dyDescent="0.3">
      <c r="A19" s="28" t="s">
        <v>194</v>
      </c>
      <c r="B19" s="7"/>
      <c r="C19" s="28">
        <v>4</v>
      </c>
      <c r="D19" s="2"/>
      <c r="E19" s="28" t="s">
        <v>195</v>
      </c>
      <c r="F19" s="2"/>
      <c r="G19" s="5" t="s">
        <v>180</v>
      </c>
      <c r="H19" s="4"/>
      <c r="I19" s="3" t="s">
        <v>191</v>
      </c>
      <c r="J19" s="4"/>
      <c r="K19" s="6"/>
      <c r="L19" s="4"/>
      <c r="M19" s="20">
        <v>42614</v>
      </c>
      <c r="N19" s="22"/>
      <c r="O19" s="20">
        <v>44135</v>
      </c>
      <c r="P19" s="4"/>
      <c r="Q19" s="6">
        <f>IF($E$8&gt;O19,100%,($E$8-M19)/(O19-M19))</f>
        <v>1</v>
      </c>
      <c r="R19" s="4"/>
      <c r="S19" s="62" t="s">
        <v>25</v>
      </c>
      <c r="T19" s="4"/>
      <c r="U19" s="14" t="s">
        <v>197</v>
      </c>
      <c r="V19" s="4"/>
      <c r="W19" s="17">
        <v>6437722</v>
      </c>
      <c r="X19" s="4"/>
      <c r="Y19" s="17">
        <v>3218864</v>
      </c>
      <c r="Z19" s="4"/>
      <c r="AA19" s="68" t="s">
        <v>199</v>
      </c>
      <c r="AB19" s="4"/>
      <c r="AC19" s="15" t="s">
        <v>85</v>
      </c>
      <c r="AD19" s="4"/>
      <c r="AE19" s="14" t="s">
        <v>198</v>
      </c>
      <c r="AF19" s="4"/>
      <c r="AG19" s="79" t="s">
        <v>85</v>
      </c>
    </row>
    <row r="20" spans="1:33" s="30" customFormat="1" ht="8.4499999999999993" customHeight="1" x14ac:dyDescent="0.3">
      <c r="B20" s="7"/>
      <c r="D20" s="7"/>
      <c r="E20" s="13"/>
      <c r="F20" s="7"/>
      <c r="G20" s="10"/>
      <c r="H20" s="9"/>
      <c r="I20" s="8"/>
      <c r="J20" s="9"/>
      <c r="K20" s="8"/>
      <c r="L20" s="9"/>
      <c r="M20" s="23"/>
      <c r="N20" s="24"/>
      <c r="O20" s="23"/>
      <c r="P20" s="9"/>
      <c r="Q20" s="8"/>
      <c r="R20" s="9"/>
      <c r="S20" s="11"/>
      <c r="T20" s="9"/>
      <c r="U20" s="27"/>
      <c r="V20" s="9"/>
      <c r="W20" s="16"/>
      <c r="X20" s="9"/>
      <c r="Y20" s="12"/>
      <c r="Z20" s="9"/>
      <c r="AA20" s="12"/>
      <c r="AB20" s="9"/>
      <c r="AC20" s="12"/>
      <c r="AD20" s="9"/>
      <c r="AE20" s="12"/>
      <c r="AF20" s="9"/>
      <c r="AG20" s="80"/>
    </row>
    <row r="21" spans="1:33" ht="73.900000000000006" customHeight="1" x14ac:dyDescent="0.3">
      <c r="A21" s="28" t="s">
        <v>200</v>
      </c>
      <c r="B21" s="7"/>
      <c r="C21" s="28"/>
      <c r="D21" s="2"/>
      <c r="E21" s="28" t="s">
        <v>209</v>
      </c>
      <c r="F21" s="2"/>
      <c r="G21" s="5" t="s">
        <v>201</v>
      </c>
      <c r="H21" s="4"/>
      <c r="I21" s="3" t="s">
        <v>191</v>
      </c>
      <c r="J21" s="4"/>
      <c r="K21" s="6" t="s">
        <v>30</v>
      </c>
      <c r="L21" s="4"/>
      <c r="M21" s="20">
        <v>43556</v>
      </c>
      <c r="N21" s="22"/>
      <c r="O21" s="20">
        <v>44408</v>
      </c>
      <c r="P21" s="4"/>
      <c r="Q21" s="6">
        <f>IF($E$8&gt;O21,100%,($E$8-M21)/(O21-M21))</f>
        <v>1</v>
      </c>
      <c r="R21" s="4"/>
      <c r="S21" s="62" t="s">
        <v>25</v>
      </c>
      <c r="T21" s="4"/>
      <c r="U21" s="14" t="s">
        <v>205</v>
      </c>
      <c r="V21" s="4"/>
      <c r="W21" s="17"/>
      <c r="X21" s="4"/>
      <c r="Y21" s="17">
        <v>900000</v>
      </c>
      <c r="Z21" s="4"/>
      <c r="AA21" s="14" t="s">
        <v>213</v>
      </c>
      <c r="AB21" s="4"/>
      <c r="AC21" s="15" t="s">
        <v>85</v>
      </c>
      <c r="AD21" s="4"/>
      <c r="AE21" s="14"/>
      <c r="AF21" s="4"/>
      <c r="AG21" s="79" t="s">
        <v>85</v>
      </c>
    </row>
    <row r="22" spans="1:33" ht="8.4499999999999993" customHeight="1" x14ac:dyDescent="0.3">
      <c r="B22" s="7"/>
      <c r="D22" s="7"/>
      <c r="E22" s="36"/>
      <c r="F22" s="7"/>
      <c r="G22" s="37"/>
      <c r="H22" s="7"/>
      <c r="I22" s="38"/>
      <c r="J22" s="7"/>
      <c r="K22" s="39"/>
      <c r="L22" s="7"/>
      <c r="M22" s="40"/>
      <c r="N22" s="41"/>
      <c r="O22" s="40"/>
      <c r="P22" s="7"/>
      <c r="Q22" s="39"/>
      <c r="R22" s="7"/>
      <c r="S22" s="42"/>
      <c r="T22" s="7"/>
      <c r="U22" s="43"/>
      <c r="V22" s="7"/>
      <c r="W22" s="44"/>
      <c r="X22" s="7"/>
      <c r="Y22" s="43"/>
      <c r="Z22" s="7"/>
      <c r="AA22" s="43"/>
      <c r="AB22" s="7"/>
      <c r="AC22" s="43"/>
      <c r="AD22" s="7"/>
      <c r="AE22" s="43"/>
      <c r="AF22" s="7"/>
      <c r="AG22" s="83"/>
    </row>
    <row r="23" spans="1:33" ht="52.45" customHeight="1" x14ac:dyDescent="0.3">
      <c r="A23" s="28" t="s">
        <v>200</v>
      </c>
      <c r="B23" s="7"/>
      <c r="C23" s="28"/>
      <c r="D23" s="2"/>
      <c r="E23" s="28" t="s">
        <v>210</v>
      </c>
      <c r="F23" s="2"/>
      <c r="G23" s="5" t="s">
        <v>202</v>
      </c>
      <c r="H23" s="4"/>
      <c r="I23" s="3" t="s">
        <v>191</v>
      </c>
      <c r="J23" s="4"/>
      <c r="K23" s="6" t="s">
        <v>30</v>
      </c>
      <c r="L23" s="4"/>
      <c r="M23" s="20">
        <v>43556</v>
      </c>
      <c r="N23" s="22"/>
      <c r="O23" s="20">
        <v>44408</v>
      </c>
      <c r="P23" s="4"/>
      <c r="Q23" s="6">
        <f>IF($E$8&gt;O23,100%,($E$8-M23)/(O23-M23))</f>
        <v>1</v>
      </c>
      <c r="R23" s="4"/>
      <c r="S23" s="62" t="s">
        <v>25</v>
      </c>
      <c r="T23" s="4"/>
      <c r="U23" s="14" t="s">
        <v>206</v>
      </c>
      <c r="V23" s="4"/>
      <c r="W23" s="17"/>
      <c r="X23" s="4"/>
      <c r="Y23" s="17">
        <v>450000</v>
      </c>
      <c r="Z23" s="4"/>
      <c r="AA23" s="14" t="s">
        <v>214</v>
      </c>
      <c r="AB23" s="4"/>
      <c r="AC23" s="15" t="s">
        <v>85</v>
      </c>
      <c r="AD23" s="4"/>
      <c r="AE23" s="14"/>
      <c r="AF23" s="4"/>
      <c r="AG23" s="79" t="s">
        <v>85</v>
      </c>
    </row>
    <row r="24" spans="1:33" s="30" customFormat="1" ht="8.4499999999999993" customHeight="1" x14ac:dyDescent="0.3">
      <c r="B24" s="7"/>
      <c r="D24" s="7"/>
      <c r="E24" s="13"/>
      <c r="F24" s="7"/>
      <c r="G24" s="10"/>
      <c r="H24" s="9"/>
      <c r="I24" s="8"/>
      <c r="J24" s="9"/>
      <c r="K24" s="8"/>
      <c r="L24" s="9"/>
      <c r="M24" s="23"/>
      <c r="N24" s="24"/>
      <c r="O24" s="23"/>
      <c r="P24" s="9"/>
      <c r="Q24" s="8"/>
      <c r="R24" s="9"/>
      <c r="S24" s="11"/>
      <c r="T24" s="9"/>
      <c r="U24" s="27"/>
      <c r="V24" s="9"/>
      <c r="W24" s="16"/>
      <c r="X24" s="9"/>
      <c r="Y24" s="12"/>
      <c r="Z24" s="9"/>
      <c r="AA24" s="12"/>
      <c r="AB24" s="9"/>
      <c r="AC24" s="12"/>
      <c r="AD24" s="9"/>
      <c r="AE24" s="12"/>
      <c r="AF24" s="9"/>
      <c r="AG24" s="80"/>
    </row>
    <row r="25" spans="1:33" ht="75.150000000000006" x14ac:dyDescent="0.3">
      <c r="A25" s="28" t="s">
        <v>200</v>
      </c>
      <c r="B25" s="7"/>
      <c r="C25" s="28"/>
      <c r="D25" s="2"/>
      <c r="E25" s="28" t="s">
        <v>211</v>
      </c>
      <c r="F25" s="2"/>
      <c r="G25" s="5" t="s">
        <v>203</v>
      </c>
      <c r="H25" s="4"/>
      <c r="I25" s="3" t="s">
        <v>191</v>
      </c>
      <c r="J25" s="4"/>
      <c r="K25" s="6" t="s">
        <v>30</v>
      </c>
      <c r="L25" s="4"/>
      <c r="M25" s="20">
        <v>43556</v>
      </c>
      <c r="N25" s="22"/>
      <c r="O25" s="20">
        <v>44408</v>
      </c>
      <c r="P25" s="4"/>
      <c r="Q25" s="6">
        <f>IF($E$8&gt;O25,100%,($E$8-M25)/(O25-M25))</f>
        <v>1</v>
      </c>
      <c r="R25" s="4"/>
      <c r="S25" s="62" t="s">
        <v>25</v>
      </c>
      <c r="T25" s="4"/>
      <c r="U25" s="14" t="s">
        <v>207</v>
      </c>
      <c r="V25" s="4"/>
      <c r="W25" s="17"/>
      <c r="X25" s="4"/>
      <c r="Y25" s="17">
        <v>450000</v>
      </c>
      <c r="Z25" s="4"/>
      <c r="AA25" s="14" t="s">
        <v>215</v>
      </c>
      <c r="AB25" s="4"/>
      <c r="AC25" s="15" t="s">
        <v>85</v>
      </c>
      <c r="AD25" s="4"/>
      <c r="AE25" s="14"/>
      <c r="AF25" s="4"/>
      <c r="AG25" s="79" t="s">
        <v>85</v>
      </c>
    </row>
    <row r="26" spans="1:33" ht="8.4499999999999993" customHeight="1" x14ac:dyDescent="0.3">
      <c r="B26" s="35"/>
      <c r="D26" s="35"/>
      <c r="E26" s="45"/>
      <c r="F26" s="35"/>
      <c r="G26" s="35"/>
      <c r="H26" s="35"/>
      <c r="I26" s="35"/>
      <c r="J26" s="35"/>
      <c r="K26" s="35"/>
      <c r="L26" s="35"/>
      <c r="M26" s="35"/>
      <c r="N26" s="35"/>
      <c r="O26" s="35"/>
      <c r="P26" s="35"/>
      <c r="Q26" s="35"/>
      <c r="R26" s="35"/>
      <c r="S26" s="35"/>
      <c r="T26" s="35"/>
      <c r="U26" s="35"/>
      <c r="V26" s="35"/>
      <c r="W26" s="35"/>
      <c r="X26" s="35"/>
      <c r="Y26" s="35"/>
      <c r="AA26" s="35"/>
      <c r="AB26" s="35"/>
      <c r="AC26" s="12"/>
      <c r="AD26" s="35"/>
      <c r="AE26" s="35"/>
      <c r="AF26" s="35"/>
      <c r="AG26" s="46"/>
    </row>
    <row r="27" spans="1:33" ht="60.1" x14ac:dyDescent="0.3">
      <c r="A27" s="28" t="s">
        <v>200</v>
      </c>
      <c r="B27" s="7"/>
      <c r="C27" s="28"/>
      <c r="D27" s="2"/>
      <c r="E27" s="28" t="s">
        <v>212</v>
      </c>
      <c r="F27" s="2"/>
      <c r="G27" s="5" t="s">
        <v>204</v>
      </c>
      <c r="H27" s="4"/>
      <c r="I27" s="3" t="s">
        <v>191</v>
      </c>
      <c r="J27" s="4"/>
      <c r="K27" s="6" t="s">
        <v>30</v>
      </c>
      <c r="L27" s="4"/>
      <c r="M27" s="20">
        <v>43556</v>
      </c>
      <c r="N27" s="22"/>
      <c r="O27" s="20">
        <v>44408</v>
      </c>
      <c r="P27" s="4"/>
      <c r="Q27" s="6">
        <f>IF($E$8&gt;O27,100%,($E$8-M27)/(O27-M27))</f>
        <v>1</v>
      </c>
      <c r="R27" s="4"/>
      <c r="S27" s="62" t="s">
        <v>25</v>
      </c>
      <c r="T27" s="4"/>
      <c r="U27" s="14" t="s">
        <v>208</v>
      </c>
      <c r="V27" s="4"/>
      <c r="W27" s="17"/>
      <c r="X27" s="4"/>
      <c r="Y27" s="17">
        <v>1260000</v>
      </c>
      <c r="Z27" s="4"/>
      <c r="AA27" s="14" t="s">
        <v>216</v>
      </c>
      <c r="AB27" s="4"/>
      <c r="AC27" s="15" t="s">
        <v>85</v>
      </c>
      <c r="AD27" s="4"/>
      <c r="AE27" s="14"/>
      <c r="AF27" s="4"/>
      <c r="AG27" s="79" t="s">
        <v>85</v>
      </c>
    </row>
    <row r="28" spans="1:33" ht="8.4499999999999993" customHeight="1" x14ac:dyDescent="0.3">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row>
  </sheetData>
  <mergeCells count="3">
    <mergeCell ref="A10:U10"/>
    <mergeCell ref="W10:Y10"/>
    <mergeCell ref="AA10:AG10"/>
  </mergeCells>
  <printOptions horizontalCentered="1"/>
  <pageMargins left="0.23622047244094491" right="0.23622047244094491" top="0.55118110236220474" bottom="0.55118110236220474" header="0.31496062992125984" footer="0.31496062992125984"/>
  <pageSetup paperSize="8" scale="59"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'H:\EZ\Implementation plan\[DorselLEP_Dashboard_29-04-19.xlsx]Data'!#REF!</xm:f>
          </x14:formula1>
          <xm:sqref>AC13:AC28 AG13:AG28</xm:sqref>
        </x14:dataValidation>
        <x14:dataValidation type="list" allowBlank="1" showInputMessage="1" showErrorMessage="1" xr:uid="{00000000-0002-0000-0500-000001000000}">
          <x14:formula1>
            <xm:f>'H:\[5_ Annex 2 DorselLEP_Dashboard_14-10-19 (2).xlsx]Data'!#REF!</xm:f>
          </x14:formula1>
          <xm:sqref>K13 K15 K17 K19</xm:sqref>
        </x14:dataValidation>
        <x14:dataValidation type="list" allowBlank="1" showInputMessage="1" showErrorMessage="1" xr:uid="{00000000-0002-0000-0500-000002000000}">
          <x14:formula1>
            <xm:f>'H:\EZ\Implementation plan\[DorselLEP_Dashboard_29-04-19.xlsx]Data'!#REF!</xm:f>
          </x14:formula1>
          <xm:sqref>K20:K28 K18 K16 K12 K14 S12:S28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2:AH15"/>
  <sheetViews>
    <sheetView showGridLines="0" zoomScale="53" zoomScaleNormal="53" workbookViewId="0">
      <selection activeCell="B14" sqref="B14"/>
    </sheetView>
  </sheetViews>
  <sheetFormatPr defaultColWidth="9.44140625" defaultRowHeight="15.05" x14ac:dyDescent="0.3"/>
  <cols>
    <col min="1" max="1" width="2.44140625" style="29" customWidth="1"/>
    <col min="2" max="2" width="21.5546875" style="29" customWidth="1"/>
    <col min="3" max="3" width="1.5546875" style="30" customWidth="1"/>
    <col min="4" max="4" width="15.5546875" style="29" customWidth="1"/>
    <col min="5" max="5" width="1.5546875" style="30" customWidth="1"/>
    <col min="6" max="6" width="15.44140625" style="29" customWidth="1"/>
    <col min="7" max="7" width="1.5546875" style="30" customWidth="1"/>
    <col min="8" max="8" width="16.44140625" style="29" customWidth="1"/>
    <col min="9" max="9" width="1.5546875" style="30" customWidth="1"/>
    <col min="10" max="10" width="12.5546875" style="29" customWidth="1"/>
    <col min="11" max="11" width="1.5546875" style="30" customWidth="1"/>
    <col min="12" max="12" width="12.5546875" style="29" customWidth="1"/>
    <col min="13" max="13" width="1.5546875" style="30" customWidth="1"/>
    <col min="14" max="14" width="10.5546875" style="29" customWidth="1"/>
    <col min="15" max="15" width="1.5546875" style="30" customWidth="1"/>
    <col min="16" max="16" width="12.5546875" style="29" customWidth="1"/>
    <col min="17" max="17" width="1.5546875" style="30" customWidth="1"/>
    <col min="18" max="18" width="40.5546875" style="29" customWidth="1"/>
    <col min="19" max="19" width="1.5546875" style="30" customWidth="1"/>
    <col min="20" max="20" width="13.5546875" style="32" bestFit="1" customWidth="1"/>
    <col min="21" max="21" width="1.5546875" style="30" customWidth="1"/>
    <col min="22" max="22" width="13.5546875" style="29" bestFit="1" customWidth="1"/>
    <col min="23" max="23" width="1.5546875" style="30" customWidth="1"/>
    <col min="24" max="24" width="13.5546875" style="29" bestFit="1" customWidth="1"/>
    <col min="25" max="25" width="1.5546875" style="30" customWidth="1"/>
    <col min="26" max="26" width="11.5546875" style="29" customWidth="1"/>
    <col min="27" max="27" width="1.5546875" style="30" customWidth="1"/>
    <col min="28" max="28" width="38.44140625" style="29" customWidth="1"/>
    <col min="29" max="29" width="1.5546875" style="30" customWidth="1"/>
    <col min="30" max="30" width="15.5546875" style="29" customWidth="1"/>
    <col min="31" max="31" width="1.5546875" style="30" customWidth="1"/>
    <col min="32" max="32" width="36.5546875" style="29" customWidth="1"/>
    <col min="33" max="33" width="1.5546875" style="30" customWidth="1"/>
    <col min="34" max="34" width="17.44140625" style="29" customWidth="1"/>
    <col min="35" max="16384" width="9.44140625" style="29"/>
  </cols>
  <sheetData>
    <row r="2" spans="2:34" ht="26.3" x14ac:dyDescent="0.3">
      <c r="R2" s="32"/>
      <c r="S2" s="31"/>
      <c r="T2" s="30"/>
      <c r="U2" s="29"/>
    </row>
    <row r="3" spans="2:34" ht="33.85" x14ac:dyDescent="0.3">
      <c r="J3" s="29" t="s">
        <v>4</v>
      </c>
      <c r="R3" s="87"/>
      <c r="S3" s="88" t="s">
        <v>18</v>
      </c>
      <c r="T3" s="89"/>
      <c r="U3" s="90"/>
      <c r="V3" s="90"/>
      <c r="W3" s="89"/>
      <c r="X3" s="90"/>
    </row>
    <row r="4" spans="2:34" ht="33.85" x14ac:dyDescent="0.3">
      <c r="Q4" s="29"/>
      <c r="R4" s="89"/>
      <c r="S4" s="88" t="s">
        <v>444</v>
      </c>
      <c r="T4" s="89"/>
      <c r="U4" s="90"/>
      <c r="V4" s="90"/>
      <c r="W4" s="89"/>
      <c r="X4" s="90"/>
    </row>
    <row r="5" spans="2:34" x14ac:dyDescent="0.3">
      <c r="Q5" s="29"/>
      <c r="R5" s="30"/>
      <c r="T5" s="29"/>
    </row>
    <row r="7" spans="2:34" ht="18.2" x14ac:dyDescent="0.3">
      <c r="B7" s="33" t="s">
        <v>17</v>
      </c>
    </row>
    <row r="8" spans="2:34" x14ac:dyDescent="0.3">
      <c r="B8" s="104">
        <v>44652</v>
      </c>
    </row>
    <row r="9" spans="2:34" x14ac:dyDescent="0.3">
      <c r="R9" s="29" t="s">
        <v>4</v>
      </c>
    </row>
    <row r="10" spans="2:34" ht="18.2" x14ac:dyDescent="0.3">
      <c r="B10" s="164" t="s">
        <v>8</v>
      </c>
      <c r="C10" s="165"/>
      <c r="D10" s="165"/>
      <c r="E10" s="165"/>
      <c r="F10" s="165"/>
      <c r="G10" s="165"/>
      <c r="H10" s="165"/>
      <c r="I10" s="165"/>
      <c r="J10" s="165"/>
      <c r="K10" s="165"/>
      <c r="L10" s="165"/>
      <c r="M10" s="165"/>
      <c r="N10" s="165"/>
      <c r="O10" s="165"/>
      <c r="P10" s="165"/>
      <c r="Q10" s="165"/>
      <c r="R10" s="166"/>
      <c r="T10" s="162" t="s">
        <v>12</v>
      </c>
      <c r="U10" s="163"/>
      <c r="V10" s="163"/>
      <c r="W10" s="163"/>
      <c r="X10" s="163"/>
      <c r="Y10" s="163"/>
      <c r="Z10" s="163"/>
      <c r="AB10" s="164" t="s">
        <v>13</v>
      </c>
      <c r="AC10" s="165"/>
      <c r="AD10" s="165"/>
      <c r="AE10" s="165"/>
      <c r="AF10" s="165"/>
      <c r="AG10" s="165"/>
      <c r="AH10" s="166"/>
    </row>
    <row r="11" spans="2:34" ht="45.1" x14ac:dyDescent="0.3">
      <c r="B11" s="19" t="s">
        <v>0</v>
      </c>
      <c r="C11" s="34"/>
      <c r="D11" s="19" t="s">
        <v>1</v>
      </c>
      <c r="E11" s="1"/>
      <c r="F11" s="19" t="s">
        <v>2</v>
      </c>
      <c r="G11" s="1"/>
      <c r="H11" s="19" t="s">
        <v>3</v>
      </c>
      <c r="I11" s="1"/>
      <c r="J11" s="19" t="s">
        <v>15</v>
      </c>
      <c r="K11" s="1"/>
      <c r="L11" s="19" t="s">
        <v>16</v>
      </c>
      <c r="M11" s="1"/>
      <c r="N11" s="19" t="s">
        <v>9</v>
      </c>
      <c r="O11" s="1"/>
      <c r="P11" s="19" t="s">
        <v>5</v>
      </c>
      <c r="Q11" s="1"/>
      <c r="R11" s="19" t="s">
        <v>14</v>
      </c>
      <c r="S11" s="1"/>
      <c r="T11" s="19" t="s">
        <v>10</v>
      </c>
      <c r="U11" s="1"/>
      <c r="V11" s="19" t="s">
        <v>441</v>
      </c>
      <c r="W11" s="19"/>
      <c r="X11" s="19" t="s">
        <v>19</v>
      </c>
      <c r="Y11" s="19"/>
      <c r="Z11" s="19" t="s">
        <v>11</v>
      </c>
      <c r="AB11" s="19" t="s">
        <v>86</v>
      </c>
      <c r="AC11" s="19"/>
      <c r="AD11" s="19" t="s">
        <v>20</v>
      </c>
      <c r="AE11" s="19"/>
      <c r="AF11" s="19" t="s">
        <v>87</v>
      </c>
      <c r="AG11" s="19"/>
      <c r="AH11" s="77" t="s">
        <v>20</v>
      </c>
    </row>
    <row r="12" spans="2:34" s="30" customFormat="1" ht="9.4" customHeight="1" x14ac:dyDescent="0.3">
      <c r="B12" s="47"/>
      <c r="C12" s="48"/>
      <c r="D12" s="49"/>
      <c r="E12" s="50"/>
      <c r="F12" s="51"/>
      <c r="G12" s="50"/>
      <c r="H12" s="51"/>
      <c r="I12" s="50"/>
      <c r="J12" s="52"/>
      <c r="K12" s="53"/>
      <c r="L12" s="52"/>
      <c r="M12" s="50"/>
      <c r="N12" s="51"/>
      <c r="O12" s="50"/>
      <c r="P12" s="54"/>
      <c r="Q12" s="50"/>
      <c r="R12" s="55"/>
      <c r="S12" s="50"/>
      <c r="T12" s="56"/>
      <c r="U12" s="50"/>
      <c r="V12" s="57"/>
      <c r="W12" s="50"/>
      <c r="X12" s="47"/>
      <c r="Y12" s="50"/>
      <c r="Z12" s="47"/>
      <c r="AA12" s="50"/>
      <c r="AB12" s="57"/>
      <c r="AC12" s="50"/>
      <c r="AD12" s="57"/>
      <c r="AE12" s="50"/>
      <c r="AF12" s="57"/>
      <c r="AG12" s="50"/>
      <c r="AH12" s="78"/>
    </row>
    <row r="13" spans="2:34" ht="8.4499999999999993" customHeight="1" x14ac:dyDescent="0.3">
      <c r="B13" s="69"/>
      <c r="C13" s="70"/>
      <c r="D13" s="71"/>
      <c r="E13" s="70"/>
      <c r="F13" s="72"/>
      <c r="G13" s="70"/>
      <c r="H13" s="73"/>
      <c r="I13" s="70"/>
      <c r="J13" s="74"/>
      <c r="K13" s="70"/>
      <c r="L13" s="74"/>
      <c r="M13" s="70"/>
      <c r="N13" s="73"/>
      <c r="O13" s="70"/>
      <c r="P13" s="74"/>
      <c r="Q13" s="70"/>
      <c r="R13" s="75"/>
      <c r="S13" s="70"/>
      <c r="T13" s="76"/>
      <c r="U13" s="70"/>
      <c r="V13" s="75"/>
      <c r="W13" s="70"/>
      <c r="X13" s="72"/>
      <c r="Y13" s="70"/>
      <c r="Z13" s="72"/>
      <c r="AA13" s="70"/>
      <c r="AB13" s="75"/>
      <c r="AC13" s="70"/>
      <c r="AD13" s="75"/>
      <c r="AE13" s="70"/>
      <c r="AF13" s="75"/>
      <c r="AG13" s="70"/>
      <c r="AH13" s="85"/>
    </row>
    <row r="14" spans="2:34" ht="162" customHeight="1" x14ac:dyDescent="0.3">
      <c r="B14" s="28" t="s">
        <v>432</v>
      </c>
      <c r="C14" s="2"/>
      <c r="D14" s="5" t="s">
        <v>433</v>
      </c>
      <c r="E14" s="4"/>
      <c r="F14" s="3" t="s">
        <v>191</v>
      </c>
      <c r="G14" s="4"/>
      <c r="H14" s="6" t="s">
        <v>30</v>
      </c>
      <c r="I14" s="4"/>
      <c r="J14" s="156" t="s">
        <v>439</v>
      </c>
      <c r="K14" s="22"/>
      <c r="L14" s="20">
        <v>44804</v>
      </c>
      <c r="M14" s="4"/>
      <c r="N14" s="6">
        <v>0.33</v>
      </c>
      <c r="O14" s="4"/>
      <c r="P14" s="62" t="s">
        <v>25</v>
      </c>
      <c r="Q14" s="4"/>
      <c r="R14" s="14" t="s">
        <v>434</v>
      </c>
      <c r="S14" s="4"/>
      <c r="T14" s="17">
        <v>476600</v>
      </c>
      <c r="U14" s="4"/>
      <c r="V14" s="17">
        <v>301400</v>
      </c>
      <c r="W14" s="4"/>
      <c r="X14" s="17">
        <v>317733.33</v>
      </c>
      <c r="Y14" s="4"/>
      <c r="Z14" s="18">
        <v>0.66600000000000004</v>
      </c>
      <c r="AA14" s="4"/>
      <c r="AB14" s="14" t="s">
        <v>435</v>
      </c>
      <c r="AC14" s="4"/>
      <c r="AD14" s="15" t="s">
        <v>85</v>
      </c>
      <c r="AE14" s="58"/>
      <c r="AF14" s="103" t="s">
        <v>436</v>
      </c>
      <c r="AG14" s="59"/>
      <c r="AH14" s="79" t="s">
        <v>85</v>
      </c>
    </row>
    <row r="15" spans="2:34" ht="162" customHeight="1" x14ac:dyDescent="0.3">
      <c r="B15" s="28" t="s">
        <v>437</v>
      </c>
      <c r="C15" s="2"/>
      <c r="D15" s="5" t="s">
        <v>438</v>
      </c>
      <c r="E15" s="4"/>
      <c r="F15" s="3" t="s">
        <v>191</v>
      </c>
      <c r="G15" s="4"/>
      <c r="H15" s="6" t="s">
        <v>30</v>
      </c>
      <c r="I15" s="4"/>
      <c r="J15" s="156" t="s">
        <v>440</v>
      </c>
      <c r="K15" s="22"/>
      <c r="L15" s="20">
        <v>44651</v>
      </c>
      <c r="M15" s="4"/>
      <c r="N15" s="6">
        <v>0.75</v>
      </c>
      <c r="O15" s="4"/>
      <c r="P15" s="62" t="s">
        <v>25</v>
      </c>
      <c r="Q15" s="4"/>
      <c r="R15" s="14" t="s">
        <v>445</v>
      </c>
      <c r="S15" s="4"/>
      <c r="T15" s="17">
        <v>75000</v>
      </c>
      <c r="U15" s="4"/>
      <c r="V15" s="17">
        <v>75000</v>
      </c>
      <c r="W15" s="4"/>
      <c r="X15" s="17">
        <v>75000</v>
      </c>
      <c r="Y15" s="4"/>
      <c r="Z15" s="18">
        <v>1</v>
      </c>
      <c r="AA15" s="4"/>
      <c r="AB15" s="14" t="s">
        <v>442</v>
      </c>
      <c r="AC15" s="4"/>
      <c r="AD15" s="15" t="s">
        <v>472</v>
      </c>
      <c r="AE15" s="58"/>
      <c r="AF15" s="103" t="s">
        <v>443</v>
      </c>
      <c r="AG15" s="59"/>
      <c r="AH15" s="79" t="s">
        <v>472</v>
      </c>
    </row>
  </sheetData>
  <mergeCells count="3">
    <mergeCell ref="B10:R10"/>
    <mergeCell ref="T10:Z10"/>
    <mergeCell ref="AB10:AH10"/>
  </mergeCells>
  <printOptions horizontalCentered="1"/>
  <pageMargins left="0.23622047244094491" right="0.23622047244094491" top="0.55118110236220474" bottom="0.55118110236220474" header="0.31496062992125984" footer="0.31496062992125984"/>
  <pageSetup paperSize="8" scale="5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'H:\[5_ Annex 2 DorselLEP_Dashboard_14-10-19 (2).xlsx]Data'!#REF!</xm:f>
          </x14:formula1>
          <xm:sqref>H12 P12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8"/>
  <sheetViews>
    <sheetView workbookViewId="0">
      <selection activeCell="A30" sqref="A30"/>
    </sheetView>
  </sheetViews>
  <sheetFormatPr defaultRowHeight="15.05" x14ac:dyDescent="0.3"/>
  <cols>
    <col min="1" max="1" width="27.5546875" bestFit="1" customWidth="1"/>
  </cols>
  <sheetData>
    <row r="1" spans="1:1" x14ac:dyDescent="0.3">
      <c r="A1" s="21" t="s">
        <v>24</v>
      </c>
    </row>
    <row r="2" spans="1:1" x14ac:dyDescent="0.3">
      <c r="A2" s="61" t="s">
        <v>67</v>
      </c>
    </row>
    <row r="3" spans="1:1" x14ac:dyDescent="0.3">
      <c r="A3" t="s">
        <v>25</v>
      </c>
    </row>
    <row r="4" spans="1:1" x14ac:dyDescent="0.3">
      <c r="A4" t="s">
        <v>26</v>
      </c>
    </row>
    <row r="6" spans="1:1" x14ac:dyDescent="0.3">
      <c r="A6" s="21" t="s">
        <v>27</v>
      </c>
    </row>
    <row r="7" spans="1:1" x14ac:dyDescent="0.3">
      <c r="A7" t="s">
        <v>28</v>
      </c>
    </row>
    <row r="8" spans="1:1" x14ac:dyDescent="0.3">
      <c r="A8" t="s">
        <v>35</v>
      </c>
    </row>
    <row r="9" spans="1:1" x14ac:dyDescent="0.3">
      <c r="A9" t="s">
        <v>78</v>
      </c>
    </row>
    <row r="10" spans="1:1" x14ac:dyDescent="0.3">
      <c r="A10" t="s">
        <v>40</v>
      </c>
    </row>
    <row r="11" spans="1:1" x14ac:dyDescent="0.3">
      <c r="A11" t="s">
        <v>39</v>
      </c>
    </row>
    <row r="12" spans="1:1" x14ac:dyDescent="0.3">
      <c r="A12" t="s">
        <v>38</v>
      </c>
    </row>
    <row r="13" spans="1:1" x14ac:dyDescent="0.3">
      <c r="A13" t="s">
        <v>37</v>
      </c>
    </row>
    <row r="14" spans="1:1" x14ac:dyDescent="0.3">
      <c r="A14" t="s">
        <v>36</v>
      </c>
    </row>
    <row r="15" spans="1:1" x14ac:dyDescent="0.3">
      <c r="A15" t="s">
        <v>32</v>
      </c>
    </row>
    <row r="16" spans="1:1" x14ac:dyDescent="0.3">
      <c r="A16" t="s">
        <v>33</v>
      </c>
    </row>
    <row r="17" spans="1:1" x14ac:dyDescent="0.3">
      <c r="A17" t="s">
        <v>34</v>
      </c>
    </row>
    <row r="18" spans="1:1" x14ac:dyDescent="0.3">
      <c r="A18" t="s">
        <v>31</v>
      </c>
    </row>
    <row r="19" spans="1:1" x14ac:dyDescent="0.3">
      <c r="A19" t="s">
        <v>30</v>
      </c>
    </row>
    <row r="20" spans="1:1" x14ac:dyDescent="0.3">
      <c r="A20" t="s">
        <v>7</v>
      </c>
    </row>
    <row r="21" spans="1:1" x14ac:dyDescent="0.3">
      <c r="A21" t="s">
        <v>29</v>
      </c>
    </row>
    <row r="22" spans="1:1" x14ac:dyDescent="0.3">
      <c r="A22" t="s">
        <v>41</v>
      </c>
    </row>
    <row r="24" spans="1:1" x14ac:dyDescent="0.3">
      <c r="A24" s="21" t="s">
        <v>82</v>
      </c>
    </row>
    <row r="25" spans="1:1" x14ac:dyDescent="0.3">
      <c r="A25" t="s">
        <v>67</v>
      </c>
    </row>
    <row r="26" spans="1:1" x14ac:dyDescent="0.3">
      <c r="A26" t="s">
        <v>84</v>
      </c>
    </row>
    <row r="27" spans="1:1" x14ac:dyDescent="0.3">
      <c r="A27" t="s">
        <v>85</v>
      </c>
    </row>
    <row r="28" spans="1:1" x14ac:dyDescent="0.3">
      <c r="A28"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Growth Deal</vt:lpstr>
      <vt:lpstr>Getting Building Fund</vt:lpstr>
      <vt:lpstr>Growing Places Fund</vt:lpstr>
      <vt:lpstr>Dorset Gateway</vt:lpstr>
      <vt:lpstr>Dorset Innovation Park</vt:lpstr>
      <vt:lpstr>ESIF</vt:lpstr>
      <vt:lpstr>Skills </vt:lpstr>
      <vt:lpstr>Data</vt:lpstr>
      <vt:lpstr>'Dorset Gateway'!Print_Titles</vt:lpstr>
      <vt:lpstr>'Dorset Innovation Park'!Print_Titles</vt:lpstr>
      <vt:lpstr>ESIF!Print_Titles</vt:lpstr>
      <vt:lpstr>'Getting Building Fund'!Print_Titles</vt:lpstr>
      <vt:lpstr>'Growing Places Fund'!Print_Titles</vt:lpstr>
      <vt:lpstr>'Growth Deal'!Print_Titles</vt:lpstr>
      <vt:lpstr>'Skills '!Print_Titles</vt:lpstr>
    </vt:vector>
  </TitlesOfParts>
  <Company>Bournemouth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Martina,Hanulova</dc:creator>
  <cp:lastModifiedBy>Daniela Doncakova</cp:lastModifiedBy>
  <cp:lastPrinted>2019-12-04T09:54:35Z</cp:lastPrinted>
  <dcterms:created xsi:type="dcterms:W3CDTF">2018-05-09T13:09:22Z</dcterms:created>
  <dcterms:modified xsi:type="dcterms:W3CDTF">2022-04-29T14:18:38Z</dcterms:modified>
</cp:coreProperties>
</file>