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Dorset LEP\Private\Governance\Policies &amp; Procedures\Dashboard\"/>
    </mc:Choice>
  </mc:AlternateContent>
  <bookViews>
    <workbookView xWindow="0" yWindow="0" windowWidth="16395" windowHeight="5475"/>
  </bookViews>
  <sheets>
    <sheet name="Growth Deal" sheetId="4" r:id="rId1"/>
    <sheet name="Growing Places Fund" sheetId="8" r:id="rId2"/>
    <sheet name="Dorset Gateway" sheetId="18" r:id="rId3"/>
    <sheet name="Dorset Innovation Park" sheetId="15" r:id="rId4"/>
    <sheet name="ESIF" sheetId="17" state="hidden" r:id="rId5"/>
    <sheet name="Careers and Enterprise Comp " sheetId="20" r:id="rId6"/>
    <sheet name="Data" sheetId="1" r:id="rId7"/>
  </sheets>
  <externalReferences>
    <externalReference r:id="rId8"/>
    <externalReference r:id="rId9"/>
    <externalReference r:id="rId10"/>
  </externalReferences>
  <definedNames>
    <definedName name="_xlnm._FilterDatabase" localSheetId="0" hidden="1">'Growth Deal'!$A$7:$Q$11</definedName>
    <definedName name="_xlnm.Print_Titles" localSheetId="5">'Careers and Enterprise Comp '!$10:$12</definedName>
    <definedName name="_xlnm.Print_Titles" localSheetId="2">'Dorset Gateway'!$10:$12</definedName>
    <definedName name="_xlnm.Print_Titles" localSheetId="3">'Dorset Innovation Park'!$10:$12</definedName>
    <definedName name="_xlnm.Print_Titles" localSheetId="4">ESIF!$10:$12</definedName>
    <definedName name="_xlnm.Print_Titles" localSheetId="1">'Growing Places Fund'!$10:$12</definedName>
    <definedName name="_xlnm.Print_Titles" localSheetId="0">'Growth Deal'!$10:$12</definedName>
    <definedName name="Z_07BB0A3A_541B_469D_8889_D3C23B005CC3_.wvu.PrintTitles" localSheetId="5" hidden="1">'Careers and Enterprise Comp '!$10:$12</definedName>
    <definedName name="Z_07BB0A3A_541B_469D_8889_D3C23B005CC3_.wvu.PrintTitles" localSheetId="2" hidden="1">'Dorset Gateway'!$10:$12</definedName>
    <definedName name="Z_07BB0A3A_541B_469D_8889_D3C23B005CC3_.wvu.PrintTitles" localSheetId="3" hidden="1">'Dorset Innovation Park'!$10:$12</definedName>
    <definedName name="Z_07BB0A3A_541B_469D_8889_D3C23B005CC3_.wvu.PrintTitles" localSheetId="4" hidden="1">ESIF!$10:$12</definedName>
    <definedName name="Z_47BBD924_D055_4512_9C24_C9B359C1321D_.wvu.PrintTitles" localSheetId="5" hidden="1">'Careers and Enterprise Comp '!$10:$12</definedName>
    <definedName name="Z_47BBD924_D055_4512_9C24_C9B359C1321D_.wvu.PrintTitles" localSheetId="2" hidden="1">'Dorset Gateway'!$10:$12</definedName>
    <definedName name="Z_47BBD924_D055_4512_9C24_C9B359C1321D_.wvu.PrintTitles" localSheetId="3" hidden="1">'Dorset Innovation Park'!$10:$12</definedName>
    <definedName name="Z_47BBD924_D055_4512_9C24_C9B359C1321D_.wvu.PrintTitles" localSheetId="4" hidden="1">ESIF!$10:$12</definedName>
    <definedName name="Z_67C3E3ED_7D8E_4852_B613_098E86AA0956_.wvu.PrintTitles" localSheetId="5" hidden="1">'Careers and Enterprise Comp '!$10:$12</definedName>
    <definedName name="Z_67C3E3ED_7D8E_4852_B613_098E86AA0956_.wvu.PrintTitles" localSheetId="2" hidden="1">'Dorset Gateway'!$10:$12</definedName>
    <definedName name="Z_67C3E3ED_7D8E_4852_B613_098E86AA0956_.wvu.PrintTitles" localSheetId="3" hidden="1">'Dorset Innovation Park'!$10:$12</definedName>
    <definedName name="Z_67C3E3ED_7D8E_4852_B613_098E86AA0956_.wvu.PrintTitles" localSheetId="4" hidden="1">ESIF!$10:$12</definedName>
    <definedName name="Z_7C32D45E_8AAD_48E0_B00B_6855348D10CB_.wvu.PrintTitles" localSheetId="5" hidden="1">'Careers and Enterprise Comp '!$10:$12</definedName>
    <definedName name="Z_7C32D45E_8AAD_48E0_B00B_6855348D10CB_.wvu.PrintTitles" localSheetId="2" hidden="1">'Dorset Gateway'!$10:$12</definedName>
    <definedName name="Z_7C32D45E_8AAD_48E0_B00B_6855348D10CB_.wvu.PrintTitles" localSheetId="3" hidden="1">'Dorset Innovation Park'!$10:$12</definedName>
    <definedName name="Z_7C32D45E_8AAD_48E0_B00B_6855348D10CB_.wvu.PrintTitles" localSheetId="4" hidden="1">ESIF!$10:$12</definedName>
    <definedName name="Z_A14BE8DE_05BC_4B6A_A765_F52CB479555E_.wvu.PrintTitles" localSheetId="5" hidden="1">'Careers and Enterprise Comp '!$10:$12</definedName>
    <definedName name="Z_A14BE8DE_05BC_4B6A_A765_F52CB479555E_.wvu.PrintTitles" localSheetId="2" hidden="1">'Dorset Gateway'!$10:$12</definedName>
    <definedName name="Z_A14BE8DE_05BC_4B6A_A765_F52CB479555E_.wvu.PrintTitles" localSheetId="3" hidden="1">'Dorset Innovation Park'!$10:$12</definedName>
    <definedName name="Z_A14BE8DE_05BC_4B6A_A765_F52CB479555E_.wvu.PrintTitles" localSheetId="4" hidden="1">ESIF!$10:$12</definedName>
    <definedName name="Z_A2BA8829_69DC_4672_8460_91B484CF380D_.wvu.PrintTitles" localSheetId="5" hidden="1">'Careers and Enterprise Comp '!$10:$12</definedName>
    <definedName name="Z_A2BA8829_69DC_4672_8460_91B484CF380D_.wvu.PrintTitles" localSheetId="2" hidden="1">'Dorset Gateway'!$10:$12</definedName>
    <definedName name="Z_A2BA8829_69DC_4672_8460_91B484CF380D_.wvu.PrintTitles" localSheetId="3" hidden="1">'Dorset Innovation Park'!$10:$12</definedName>
    <definedName name="Z_A2BA8829_69DC_4672_8460_91B484CF380D_.wvu.PrintTitles" localSheetId="4" hidden="1">ESIF!$10:$12</definedName>
    <definedName name="Z_D20E5205_28F3_46D7_B44C_196913D5543F_.wvu.PrintTitles" localSheetId="5" hidden="1">'Careers and Enterprise Comp '!$10:$12</definedName>
    <definedName name="Z_D20E5205_28F3_46D7_B44C_196913D5543F_.wvu.PrintTitles" localSheetId="2" hidden="1">'Dorset Gateway'!$10:$12</definedName>
    <definedName name="Z_D20E5205_28F3_46D7_B44C_196913D5543F_.wvu.PrintTitles" localSheetId="3" hidden="1">'Dorset Innovation Park'!$10:$12</definedName>
    <definedName name="Z_D20E5205_28F3_46D7_B44C_196913D5543F_.wvu.PrintTitles" localSheetId="4" hidden="1">ESIF!$10:$12</definedName>
    <definedName name="Z_D3DFF681_C941_45C3_88CF_9B8E93582574_.wvu.PrintTitles" localSheetId="5" hidden="1">'Careers and Enterprise Comp '!$10:$12</definedName>
    <definedName name="Z_D3DFF681_C941_45C3_88CF_9B8E93582574_.wvu.PrintTitles" localSheetId="2" hidden="1">'Dorset Gateway'!$10:$12</definedName>
    <definedName name="Z_D3DFF681_C941_45C3_88CF_9B8E93582574_.wvu.PrintTitles" localSheetId="3" hidden="1">'Dorset Innovation Park'!$10:$12</definedName>
    <definedName name="Z_D3DFF681_C941_45C3_88CF_9B8E93582574_.wvu.PrintTitles" localSheetId="4" hidden="1">ESIF!$10:$12</definedName>
    <definedName name="Z_E2A45392_AE6C_4E7B_9AFD_B008047A1918_.wvu.PrintTitles" localSheetId="5" hidden="1">'Careers and Enterprise Comp '!$10:$12</definedName>
    <definedName name="Z_E2A45392_AE6C_4E7B_9AFD_B008047A1918_.wvu.PrintTitles" localSheetId="2" hidden="1">'Dorset Gateway'!$10:$12</definedName>
    <definedName name="Z_E2A45392_AE6C_4E7B_9AFD_B008047A1918_.wvu.PrintTitles" localSheetId="3" hidden="1">'Dorset Innovation Park'!$10:$12</definedName>
    <definedName name="Z_E2A45392_AE6C_4E7B_9AFD_B008047A1918_.wvu.PrintTitles" localSheetId="4" hidden="1">ESIF!$10:$12</definedName>
  </definedNames>
  <calcPr calcId="162913"/>
</workbook>
</file>

<file path=xl/calcChain.xml><?xml version="1.0" encoding="utf-8"?>
<calcChain xmlns="http://schemas.openxmlformats.org/spreadsheetml/2006/main">
  <c r="A8" i="20" l="1"/>
  <c r="Y29" i="8" l="1"/>
  <c r="M27" i="4" l="1"/>
  <c r="Y37" i="4"/>
  <c r="M36" i="4"/>
  <c r="M37" i="4"/>
  <c r="M17" i="18" l="1"/>
  <c r="S13" i="18"/>
  <c r="Y34" i="4" l="1"/>
  <c r="M25" i="4" l="1"/>
  <c r="M47" i="4" l="1"/>
  <c r="M13" i="4"/>
  <c r="Y47" i="4" l="1"/>
  <c r="Y46" i="4" l="1"/>
  <c r="Y44" i="4"/>
  <c r="Y45" i="4"/>
  <c r="M24" i="4" l="1"/>
  <c r="M15" i="18" l="1"/>
  <c r="U13" i="18"/>
  <c r="M43" i="4" l="1"/>
  <c r="Y25" i="4" l="1"/>
  <c r="Y24" i="4"/>
  <c r="E8" i="17" l="1"/>
  <c r="A8" i="15"/>
  <c r="W17" i="18" l="1"/>
  <c r="W15" i="18"/>
  <c r="W13" i="18"/>
  <c r="M19" i="18"/>
  <c r="Q27" i="17"/>
  <c r="Q25" i="17"/>
  <c r="Q23" i="17"/>
  <c r="Q21" i="17"/>
  <c r="Q19" i="17"/>
  <c r="Q17" i="17"/>
  <c r="Q15" i="17"/>
  <c r="Q13" i="17"/>
  <c r="W14" i="15"/>
  <c r="M21" i="18" l="1"/>
  <c r="M13" i="18"/>
  <c r="Y43" i="4" l="1"/>
  <c r="Y41" i="4" l="1"/>
  <c r="Y19" i="4" l="1"/>
  <c r="M19" i="4"/>
  <c r="Y27" i="4"/>
  <c r="Y18" i="4" l="1"/>
  <c r="M18" i="4"/>
  <c r="Y21" i="4" l="1"/>
  <c r="M21" i="4"/>
  <c r="A8" i="8" l="1"/>
  <c r="Y23" i="4" l="1"/>
  <c r="M23" i="4"/>
  <c r="Y26" i="4" l="1"/>
  <c r="M26" i="4"/>
  <c r="M29" i="4"/>
  <c r="Y29" i="4"/>
  <c r="M31" i="8" l="1"/>
  <c r="M15" i="8"/>
  <c r="M35" i="4" l="1"/>
  <c r="Y20" i="4"/>
  <c r="M20" i="4"/>
  <c r="M13" i="8" l="1"/>
  <c r="M29" i="8"/>
  <c r="M27" i="8"/>
  <c r="M23" i="8"/>
  <c r="M21" i="8"/>
  <c r="M19" i="8"/>
  <c r="M17" i="8"/>
  <c r="U13" i="8" l="1"/>
  <c r="U25" i="8"/>
  <c r="W25" i="8" s="1"/>
  <c r="U23" i="8"/>
  <c r="W23" i="8" s="1"/>
  <c r="Y23" i="8" s="1"/>
  <c r="U21" i="8"/>
  <c r="Y21" i="8" s="1"/>
  <c r="U15" i="8"/>
  <c r="Y15" i="8" s="1"/>
  <c r="W13" i="8" l="1"/>
  <c r="Y13" i="8" s="1"/>
  <c r="U31" i="8"/>
  <c r="Y31" i="8" s="1"/>
  <c r="U27" i="8" l="1"/>
  <c r="W27" i="8" s="1"/>
  <c r="U19" i="8"/>
  <c r="W19" i="8" s="1"/>
  <c r="Y19" i="8" s="1"/>
  <c r="W17" i="8" l="1"/>
  <c r="Y17" i="8" s="1"/>
  <c r="Y16" i="4" l="1"/>
  <c r="U28" i="4" l="1"/>
  <c r="Y28" i="4" s="1"/>
  <c r="Y30" i="4"/>
  <c r="Y42" i="4"/>
  <c r="M42" i="4"/>
  <c r="M28" i="4"/>
  <c r="Y38" i="4"/>
  <c r="Y17" i="4"/>
  <c r="M17" i="4"/>
  <c r="Y15" i="4" l="1"/>
  <c r="Y33" i="4"/>
  <c r="Y14" i="4"/>
  <c r="Y40" i="4"/>
  <c r="Y32" i="4"/>
  <c r="Y39" i="4"/>
  <c r="Y36" i="4"/>
  <c r="Y31" i="4"/>
  <c r="Y22" i="4"/>
  <c r="M15" i="4"/>
  <c r="M34" i="4"/>
  <c r="M30" i="4"/>
  <c r="M33" i="4"/>
  <c r="M14" i="4"/>
  <c r="M40" i="4"/>
  <c r="M32" i="4"/>
  <c r="M39" i="4"/>
  <c r="M31" i="4"/>
  <c r="M16" i="4"/>
  <c r="M22" i="4"/>
  <c r="Y13" i="4" l="1"/>
</calcChain>
</file>

<file path=xl/sharedStrings.xml><?xml version="1.0" encoding="utf-8"?>
<sst xmlns="http://schemas.openxmlformats.org/spreadsheetml/2006/main" count="815" uniqueCount="382">
  <si>
    <t>PROJECT NAME</t>
  </si>
  <si>
    <t>PROJECT DELIVERY PARTNER</t>
  </si>
  <si>
    <t xml:space="preserve">PROJECT LOCATION </t>
  </si>
  <si>
    <t>PROJECT THEME</t>
  </si>
  <si>
    <t xml:space="preserve"> </t>
  </si>
  <si>
    <t>PROJECT STATUS</t>
  </si>
  <si>
    <t>Portland</t>
  </si>
  <si>
    <t>Tourism</t>
  </si>
  <si>
    <t xml:space="preserve">PROJECT INFORMATION </t>
  </si>
  <si>
    <t>% TIME COMPLETE</t>
  </si>
  <si>
    <t>TOTAL PROJECT BUDGET</t>
  </si>
  <si>
    <t>% SPENT TO DATE</t>
  </si>
  <si>
    <t>FINANCIAL INFORMATION</t>
  </si>
  <si>
    <t>OUPUTS AND OUTCOMES</t>
  </si>
  <si>
    <t>PROJECT SUMMARY</t>
  </si>
  <si>
    <t>PROJECT START DATE</t>
  </si>
  <si>
    <t>PROJECT END DATE</t>
  </si>
  <si>
    <t>REPORT DATE</t>
  </si>
  <si>
    <t xml:space="preserve">DORSET LOCAL ENTERPRISE PARTNERSHIP </t>
  </si>
  <si>
    <t>SPENT TO DATE</t>
  </si>
  <si>
    <t>PROGRESS TOWARDS FORECAST</t>
  </si>
  <si>
    <t xml:space="preserve">TOTAL GROWTH DEAL FUNDING </t>
  </si>
  <si>
    <t xml:space="preserve">Growth Deal Project Dashboard </t>
  </si>
  <si>
    <t>MEMO, Albion Stone &amp; Eden Project</t>
  </si>
  <si>
    <t>Project Status</t>
  </si>
  <si>
    <t>Ongoing</t>
  </si>
  <si>
    <t>Completed</t>
  </si>
  <si>
    <t>Project Theme</t>
  </si>
  <si>
    <t>Business Support</t>
  </si>
  <si>
    <t>Transport</t>
  </si>
  <si>
    <t>Skills</t>
  </si>
  <si>
    <t>Refurbishment</t>
  </si>
  <si>
    <t>Housing</t>
  </si>
  <si>
    <t>Innovation</t>
  </si>
  <si>
    <t>Public Realm</t>
  </si>
  <si>
    <t>Cultural Sector</t>
  </si>
  <si>
    <t>Health &amp; Wellbeing</t>
  </si>
  <si>
    <t>Flood Management</t>
  </si>
  <si>
    <t>Enterprise</t>
  </si>
  <si>
    <t>Enabling Works</t>
  </si>
  <si>
    <t>Employment</t>
  </si>
  <si>
    <t>Other</t>
  </si>
  <si>
    <t>Bournemouth &amp; Poole College</t>
  </si>
  <si>
    <t>Bournemouth Borough Council &amp; Dorset County Council</t>
  </si>
  <si>
    <t>Bournemouth</t>
  </si>
  <si>
    <t>Bournemouth International Growth (BIG) Programme</t>
  </si>
  <si>
    <t>Purbeck District Council</t>
  </si>
  <si>
    <t>Quadrant - Dorset Innovation Park</t>
  </si>
  <si>
    <t>Holes Bay</t>
  </si>
  <si>
    <t>Borough of Poole Council</t>
  </si>
  <si>
    <t xml:space="preserve">Jurassica </t>
  </si>
  <si>
    <t>Jurassica</t>
  </si>
  <si>
    <t>Kingston Maurward College</t>
  </si>
  <si>
    <t>Lansdowne Business District</t>
  </si>
  <si>
    <t>Bournemouth Borough Council</t>
  </si>
  <si>
    <t>Literary &amp; Scientific Institute (LSI)</t>
  </si>
  <si>
    <t>Bridport Area Development Trust</t>
  </si>
  <si>
    <t>Mary Anning Wing</t>
  </si>
  <si>
    <t>Lyme Regis Museum</t>
  </si>
  <si>
    <t>Innovation Studio</t>
  </si>
  <si>
    <t>Arts University Bournemouth</t>
  </si>
  <si>
    <t>Agri-tech Centre</t>
  </si>
  <si>
    <t>Bournemouth University</t>
  </si>
  <si>
    <t>Port of Poole Infrastructure Programme</t>
  </si>
  <si>
    <t>Shire Hall</t>
  </si>
  <si>
    <t>West Dorset District Council</t>
  </si>
  <si>
    <t>Swanage Pier</t>
  </si>
  <si>
    <t>Swanage Pier Trust</t>
  </si>
  <si>
    <t>Western Growth Corridor</t>
  </si>
  <si>
    <t>Weymouth &amp; Portland Borough Council</t>
  </si>
  <si>
    <t>Pre-contract</t>
  </si>
  <si>
    <t xml:space="preserve">Institute for Medical Imaging and Visualisation </t>
  </si>
  <si>
    <t>Dorchester</t>
  </si>
  <si>
    <t>Bournemouth &amp; Poole</t>
  </si>
  <si>
    <t>Gillingham</t>
  </si>
  <si>
    <t>Poole</t>
  </si>
  <si>
    <t>Bridport</t>
  </si>
  <si>
    <t>Lyme Regis</t>
  </si>
  <si>
    <t>Swanage</t>
  </si>
  <si>
    <t>Weymouth</t>
  </si>
  <si>
    <t>Winfrith</t>
  </si>
  <si>
    <t>Digital/ Internet Infrastructure</t>
  </si>
  <si>
    <t xml:space="preserve">Restoration and conversion of the LSI building to support provision of services for local economic growth.  </t>
  </si>
  <si>
    <t>Enabling works to unlock major housing site and employment land.</t>
  </si>
  <si>
    <t>Major economic growth plan focused on improving connectivity, easing congestion, protecting existing jobs and creating new ones in and around Bournemouth Airport and Wessex Fields.</t>
  </si>
  <si>
    <t>Outputs/Outcomes</t>
  </si>
  <si>
    <t>Delivered</t>
  </si>
  <si>
    <t>Behind Programme</t>
  </si>
  <si>
    <t>On Target</t>
  </si>
  <si>
    <t>FORECAST OUTPUTS</t>
  </si>
  <si>
    <t>FORECAST OUTCOMES</t>
  </si>
  <si>
    <t>- Create 10,000 jobs
- Release 60HA of employment land
- Generate up to £500m GVA
- Deliver 350 homes</t>
  </si>
  <si>
    <t xml:space="preserve">Upgrade of LSI building to include:
- incubation workspaces
- work hub space 
- flexible meeting and networking space
- full fibre broadband </t>
  </si>
  <si>
    <t>Reconstruction of A338, improvements to Blackwater Junction, Chapel Gate and Hurn Roundabout, widening between Blackwater-Cooper Dean, proposed new junction at Wessex Fields, improvements along A348 corridor.</t>
  </si>
  <si>
    <t>- 2.5 jobs
- 28,500 visitors per annum</t>
  </si>
  <si>
    <t>- £15.8m leveraged funds
- 325k visitors per annum
- 30 apprentices</t>
  </si>
  <si>
    <t>- 6 HA land unlocked
- 20 workspace units available for occupation</t>
  </si>
  <si>
    <t>- 60 jobs
- 20 businesses relocated/ created</t>
  </si>
  <si>
    <t>- 5 new jobs
- 1 apprentice per annum
- 50 volunteer positions
- 32k visitors per annum
- 2 business starts</t>
  </si>
  <si>
    <t>- £11m leverage of public assets to deliver WGC Strategy
- 56 HA land unlocked
- 2,700 jobs
- 400 homes</t>
  </si>
  <si>
    <t>Orthopaedic Research Institute (ORI)</t>
  </si>
  <si>
    <t>Phase 1: Purchase of equipment to establish the Orthopaedic Research Institute.
Phase 2: Purchase of additional equipment and expansion of ORI as a global gateway.</t>
  </si>
  <si>
    <t>Improvements to the Shire Hall building to include:
- 2 apartments for rent
- exhibition &amp; law courts refurbished
- café &amp; shop</t>
  </si>
  <si>
    <t>- Repairs and restoration of Swanage Pier
- Refurbishment of an existing Grade 2 listed building</t>
  </si>
  <si>
    <t>Develop Lansdowne into a major commercial business district through transport upgrade, public realm, digital infrastructure.</t>
  </si>
  <si>
    <t>Restoration of a Grade 1 listed building as a visitor attraction.</t>
  </si>
  <si>
    <t>Restoration of Swanage Pier to secure education and retail facilities.</t>
  </si>
  <si>
    <t>Funding to support design and planning work for proposed major new tourist attraction in Portland.</t>
  </si>
  <si>
    <t xml:space="preserve"> Feasibility study and bidding document for HIF application.   </t>
  </si>
  <si>
    <t>- 9 direct jobs
- 2 apprentices
- Annual reinvested income of £225k</t>
  </si>
  <si>
    <t>Infrastructure and urban realm improvements:
- Improving street scene
- Restricting motor vehicle movements
- Creation of public space along Holdenhurst Road
- Improved walking and cycling links to the main rail station</t>
  </si>
  <si>
    <t>Funding towards the building of the Mary Anning Wing of Lyme Regis to enhance learning, exhibition and café space.</t>
  </si>
  <si>
    <t>Mary Anning Wing extension to Lyme Regis Museum includes:
- learning space
- extended exhibition
- expanded retail space
- public toilets and a lift</t>
  </si>
  <si>
    <t>- Increase of 12,500 visitors annually
- 26 jobs
- 365 volunteer positions</t>
  </si>
  <si>
    <t>Development of an art gallery, a new scientific institution, and an interactive visitor destination within a working mine.</t>
  </si>
  <si>
    <t>Construction of a new cutting-edge Agri-Tech training facility.</t>
  </si>
  <si>
    <t>Purchase of land and build of workshop units to support businesses at Dorset Innovation Park, Enterprise Zone.</t>
  </si>
  <si>
    <t>Preparatory work into planned development of public assets.</t>
  </si>
  <si>
    <t>Preparatory work to inform and create the Western Growth Corridor Strategy.</t>
  </si>
  <si>
    <t>Design, development and planning work to enable project.</t>
  </si>
  <si>
    <t xml:space="preserve">Growing Places Fund Project Dashboard </t>
  </si>
  <si>
    <t xml:space="preserve">Dorset Gateway Project Dashboard </t>
  </si>
  <si>
    <t>Custom Brokerage Service</t>
  </si>
  <si>
    <t>Dorset Chamber of Commerce and Industry</t>
  </si>
  <si>
    <t>To be the key access point for brokerage to a wide-range of business support services in the Dorset county area</t>
  </si>
  <si>
    <t xml:space="preserve"> 100 businesses reporting growth as a result of the support provided
80% satisfaction level with businesses engaged with</t>
  </si>
  <si>
    <t xml:space="preserve">Bid Writing Support Service </t>
  </si>
  <si>
    <t>Supporting Dorset businesses to write and submit bids for funding that will enable growth through innovation and contribute to our goal of improving productivity in Dorset.</t>
  </si>
  <si>
    <t xml:space="preserve">Number of businesses using the service successful with their application </t>
  </si>
  <si>
    <t>BrooksKebbey Ltd.</t>
  </si>
  <si>
    <t>Customer Relationship Management System</t>
  </si>
  <si>
    <t>DLEP</t>
  </si>
  <si>
    <t xml:space="preserve">The CRM system will enable DLEP to build and manage a comprehensive log of all business support engagements that access the Dorset Gateway services. </t>
  </si>
  <si>
    <t>n/a</t>
  </si>
  <si>
    <t>Local Development Order</t>
  </si>
  <si>
    <t>Dorset Innovation Park</t>
  </si>
  <si>
    <t xml:space="preserve">Professional fees associated with delivery of LDO covering detailed site investigations and surveys, ecology, landscape and design strategies, environmental impact assessments and planning fees. </t>
  </si>
  <si>
    <t>Dorset Innovation Park masterplan
Design Guide 
Statements of Reason 
Detailed site investigation surveys
Ecology, landscape, travel and design strategies
Approval of LDO by Purbeck Planning Committee 28/11/18</t>
  </si>
  <si>
    <t>Approval of a Local Development Order that will streamline planning permission on the Park to 28 days or less.
A USP that no other strategic economic development area in Dorset has.</t>
  </si>
  <si>
    <t>Stride Treglown (Lead: Purbeck District Council)</t>
  </si>
  <si>
    <t>Travel Plan</t>
  </si>
  <si>
    <t>Contractor tbc (Lead: tbc)</t>
  </si>
  <si>
    <t>Scale-up Support</t>
  </si>
  <si>
    <t>Business Engagement</t>
  </si>
  <si>
    <t>Contribute to and support the wider development and delivery of the LEPs business engagement strategy</t>
  </si>
  <si>
    <t>Increased business engagement in Dorset LEP programmes
Pipeline of SME projects in place</t>
  </si>
  <si>
    <t>Achievement of Travel Survey targets in 5 years (10% reduction in car travel)</t>
  </si>
  <si>
    <t>New footways and cycleways to encourage modal shift
Travel Plan Strategy for Dorset Innovation Park
Travel Plan Coordinator</t>
  </si>
  <si>
    <t>Boscombe Regeneration, Community Land Trust</t>
  </si>
  <si>
    <t>Boscombe, Bournemouth</t>
  </si>
  <si>
    <t xml:space="preserve">Castle Court, Ospray Quay </t>
  </si>
  <si>
    <t xml:space="preserve">Weymouth &amp; Portland Borough Council </t>
  </si>
  <si>
    <t>North Dorset Business Park</t>
  </si>
  <si>
    <t xml:space="preserve">Dorset County Council </t>
  </si>
  <si>
    <t>Ultrafast Broadband</t>
  </si>
  <si>
    <t xml:space="preserve">Hamworthy </t>
  </si>
  <si>
    <t>Borough of Poole</t>
  </si>
  <si>
    <t>Hamworthy, Poole</t>
  </si>
  <si>
    <t>Field International</t>
  </si>
  <si>
    <t>Cobham Gate</t>
  </si>
  <si>
    <t>Glenbeigh Developments Ltd</t>
  </si>
  <si>
    <t>Wimborne</t>
  </si>
  <si>
    <t>Bionanovate</t>
  </si>
  <si>
    <t>Bionanovate, Ltd</t>
  </si>
  <si>
    <t>Alder Hills</t>
  </si>
  <si>
    <t xml:space="preserve">Bournemouth Churches Housing Association </t>
  </si>
  <si>
    <t>11 affordable, low energy homes</t>
  </si>
  <si>
    <t>The development of the Castle Court Public Realm works at Osprey Quay, Portland.  The project focused on soft and hard landscaping to create the new Liberty Square in front of the derelict Navy Canteen Building,</t>
  </si>
  <si>
    <t xml:space="preserve"> - 21 apartment units within the existing Canteen building for shared ownership   - 47 residential houses and flats for private sale </t>
  </si>
  <si>
    <t xml:space="preserve">Provision of a major aesthetic enhancement to the area Osprey Quay area. </t>
  </si>
  <si>
    <t>Sturminster Newton</t>
  </si>
  <si>
    <t xml:space="preserve">Site servicing works to create serviced plots  for owner occupiers to build workspace and a high quality business park targeted at food production.  </t>
  </si>
  <si>
    <t xml:space="preserve">7,400 m² of new employment floor space </t>
  </si>
  <si>
    <t xml:space="preserve">To deliver superfast broadband to Dorset Enterprise Zone, Bournemouth Airport and the Western Growth area. </t>
  </si>
  <si>
    <t xml:space="preserve">Construction of a pedestrian / cycle footbridge over a branch railway line allowing access from Lower Hamworthy to Hamworthy Park, together with a new road crossing and pedestrian improvements to Blandford Road in Hamworthy. </t>
  </si>
  <si>
    <t xml:space="preserve">TOTAL GPF FUNDING </t>
  </si>
  <si>
    <t>REPAYMENT TO DATE</t>
  </si>
  <si>
    <t>% REPAYMENT TO DATE</t>
  </si>
  <si>
    <t xml:space="preserve">To enable access to the commercially strategic site and to provide supporting infrastructure, particularly the maintenance of  roads within the site, off-site road improvements, operational services, drainage and landscaping and to deliver serviced plots at the Cobham Gate. </t>
  </si>
  <si>
    <t xml:space="preserve">Approximately 40,000 sqm of floor space.  </t>
  </si>
  <si>
    <t xml:space="preserve">This scheme is for the purchase and refurbishment of the former “Remploy” factory at Alder Hills, Poole, to develop a Business Development Hub and Social Enterprise Centre of Excellence along with the catering and café and conferencing services.  </t>
  </si>
  <si>
    <t>The loan is for the purchase, refurbishment and development of the former Sunseeker building at Mannings Heath Road, Poole. Bionanovate is then to locate its three businesses on the site, renting out any additional space to other businesses.</t>
  </si>
  <si>
    <t>West Dorset</t>
  </si>
  <si>
    <t>TBD</t>
  </si>
  <si>
    <t>Un-lock the next phase of development in the Hamworthy regeneration area, Link the new developments in the Hamworthy regeneration area to the existing facilities/green space in Hamworthy Park, Facilitate and encourage active/sustainable travel</t>
  </si>
  <si>
    <t xml:space="preserve">8.4ha site development and plot preparation for sale  </t>
  </si>
  <si>
    <t>Refinancing completed</t>
  </si>
  <si>
    <t xml:space="preserve">50 full-time jobs created. </t>
  </si>
  <si>
    <t>250 full-time jobs created</t>
  </si>
  <si>
    <t xml:space="preserve">The development of 11 affordable, low energy family homes at Gladstone Mews in Boscombe, including the added value of the inclusion of latest fire suppression systems, allotments and community orchard. </t>
  </si>
  <si>
    <t xml:space="preserve">Dorset </t>
  </si>
  <si>
    <t>Pure fibre gigabit (1,000Mbps) connectivity across the Enterprise Zone, and Aviation Park, Bournemouth Airport, 91% coverage to the priority premises, Total superfast coverage across Bmth, Dorset and Poole to increase to 98%,  3,856 premises to have access to at least superfast (30Mbps+) speed, 3,589 of those with access to gigabit speeds</t>
  </si>
  <si>
    <t>Construction of a pedestrian / cycle footbridge</t>
  </si>
  <si>
    <t xml:space="preserve">This scheme is to facilitate refinancing to enable the development of a new building. </t>
  </si>
  <si>
    <t xml:space="preserve">50 jobs safeguarded and 10 jobs created. including some apprenticeship positions. Expansion of the business and increased turnover. </t>
  </si>
  <si>
    <t xml:space="preserve">The loan is for the purchase, refurbishment and development of the former Sunseeker building at Mannings Heath Road. Creation of 2,384 sqm floor space. </t>
  </si>
  <si>
    <t xml:space="preserve">1,300 sqm of refurbished co-working space and provision of co-working space together with catering and conferencing facilities, including a café. </t>
  </si>
  <si>
    <t xml:space="preserve">20 full-time jobs created </t>
  </si>
  <si>
    <t xml:space="preserve">26 full-time jobs created, provision of business support, office rental, co-working space, cataring and training facilities </t>
  </si>
  <si>
    <t>Finn Morgan</t>
  </si>
  <si>
    <t>Identify Dorset-based scale-up businesses and develop a programme/workpackage of targeted support
Maintain a strong overview of relevant Government policy in relation to business support, including activity focused on scale-up businesses.</t>
  </si>
  <si>
    <t>All Dorset-based scale-up businesses identifiied and contacted 
Pilot programme established
30 scale-up businesses engaged in pilot programme</t>
  </si>
  <si>
    <t xml:space="preserve">Development of business engagement strategy
Development of the LEPs  pipeline of SME projects for targeting funding opportunities made available by Government to deliver the Industrial Strategy.
</t>
  </si>
  <si>
    <t xml:space="preserve">Dorset Innovation Park Project Dashboard </t>
  </si>
  <si>
    <t>Eden Portland</t>
  </si>
  <si>
    <t>Weymouth College</t>
  </si>
  <si>
    <t>Dorset Council</t>
  </si>
  <si>
    <t>Bournemouth, Christchurch and Poole Council (BCP)</t>
  </si>
  <si>
    <t xml:space="preserve">Six transport schemes to improve access into and around the Port of Poole.  The investment will help drive local economic growth and bring an anticipated £500 million of leveraged private investment in to the area.   </t>
  </si>
  <si>
    <t>Businesses taking part in scale-up programme reporting increased confidence in growth potential</t>
  </si>
  <si>
    <t>Centre of Excellence for Motor Vehicle Technology is a transformational project aimed at future-proofing Weymouth College’s advanced Motor Vehicle workshop space and develop hybrid and fully electric vehicle facilities.</t>
  </si>
  <si>
    <t>Centre of Excellence for Motor Vehicle Technology</t>
  </si>
  <si>
    <t>Stewarts Agri-Tech Glasshouse</t>
  </si>
  <si>
    <t>D Stewart &amp; Son LTD</t>
  </si>
  <si>
    <t>Christchurch</t>
  </si>
  <si>
    <t>Agritech facility with automated features to enable increased turnover, job creation and more sustainable horticultural production.</t>
  </si>
  <si>
    <t>tbc</t>
  </si>
  <si>
    <t xml:space="preserve">Annimal Park </t>
  </si>
  <si>
    <t xml:space="preserve">3 x part-time roles created. 2 x full-time jobs and 1 x part-time job safeguarded. 
</t>
  </si>
  <si>
    <t>Increased length of operating season. Improved revenue and footfall, both in terms of length of operating season and also in terms of wet weather accessibility and activity.</t>
  </si>
  <si>
    <t>Bournemouth, Christchurch and Poole Council (BCP) and Dorset Council</t>
  </si>
  <si>
    <t>Enterprise Adviser Network</t>
  </si>
  <si>
    <t xml:space="preserve">Careers and Enterprise Company Project Dashboard </t>
  </si>
  <si>
    <t>Dorset County</t>
  </si>
  <si>
    <t xml:space="preserve">TOTAL CEC FUNDING </t>
  </si>
  <si>
    <t xml:space="preserve">Dorset LEP is working with The Careers and Enterprise Company (CEC) and local authority partners to develop a Dorset wide Enterprise Adviser Network (EAN). Its purpose is to create powerful, lasting connections between local businesses, schools and colleges, including Special Educational Needs and Disability (SEND) provision, in the area. The network is intended to inspire and motivate young people, including those with SEND, supporting them to make informed choices about their future. </t>
  </si>
  <si>
    <t xml:space="preserve">European Structural Infrastructure Fund Project Dashboard </t>
  </si>
  <si>
    <t>Priority Axis</t>
  </si>
  <si>
    <t>ERDF</t>
  </si>
  <si>
    <t>Low Carbon Dorset</t>
  </si>
  <si>
    <t xml:space="preserve">TOTAL ESIF FUNDING </t>
  </si>
  <si>
    <t>The Programme provides free technical advice and financial support to local Business, Community and
Public Sector organisations to deliver carbon reduction projects in Dorset</t>
  </si>
  <si>
    <t>• Support over 100 businesses to reduce energy and utilise renewable energy technologies,
• Increase Dorset’s renewable energy capacity by at least 3 Mega Watts
• Reduce energy consumption in public sector buildings by over 2 Giga Watts hours/year
• Reduce Dorset’s carbon footprint by over 2,650 tonnes Carbon Dioxide /year
• Encourage development of at least 5 new low carbon products or applications</t>
  </si>
  <si>
    <t>• Free Workshops and Technical support to help organisations identifying, develop and deliver
successful low carbon projects, products or processes.
• A £2.15 Million Low Carbon Dorset Fund, to provide grants towards project implementation</t>
  </si>
  <si>
    <t>ESF</t>
  </si>
  <si>
    <t xml:space="preserve">CSW Group </t>
  </si>
  <si>
    <t>Twin</t>
  </si>
  <si>
    <t>Serco</t>
  </si>
  <si>
    <t>Groundwork</t>
  </si>
  <si>
    <t>Supporting over young people (15-24 years) not in employment, education or training (NEETS) to develop new skills and move towards apprenticeships or other training</t>
  </si>
  <si>
    <t xml:space="preserve">Supporting unemployed or economically inactive people (mainly 25 years upwards) to return to the labour market </t>
  </si>
  <si>
    <t xml:space="preserve">Providing skills support for the workforce in  small businesses </t>
  </si>
  <si>
    <t xml:space="preserve">Awarding over £1m in community grants of £5,000 to £20,000 for charities and small organisations to help those furthest from the labour market with advice, guidance or training. </t>
  </si>
  <si>
    <t xml:space="preserve">Skills for Young People </t>
  </si>
  <si>
    <t xml:space="preserve">Skills Support to the Unemployed </t>
  </si>
  <si>
    <t xml:space="preserve">Skills Support for the Workforce </t>
  </si>
  <si>
    <t xml:space="preserve">Dorset Community Training Grants </t>
  </si>
  <si>
    <t xml:space="preserve"> 572  learner assessments &amp; plans  57 progression paid employment 194 progression education 29 progression apprenticeship 29 progression traineeship</t>
  </si>
  <si>
    <t xml:space="preserve"> 297 learner assessments &amp; plans  89 progression paid employment 24 progression education 30 progression apprenticeship 6 progression traineeship</t>
  </si>
  <si>
    <t xml:space="preserve"> 236  learner assessments &amp; plans  12 progression paid employment 24 progression education 12 progression apprenticeship 47 progression within work 1 LEP agreed development plan (research project)</t>
  </si>
  <si>
    <t xml:space="preserve"> 893 learner assessments &amp; plans  152 progression paid employment 125 progression education </t>
  </si>
  <si>
    <t>AUB Innovation Studio</t>
  </si>
  <si>
    <t>WSx Enterprise</t>
  </si>
  <si>
    <t>Dorset Business Growth (Dorset Growth Hub)</t>
  </si>
  <si>
    <t>Technical Assistance</t>
  </si>
  <si>
    <t>Formation of a small technical assistance team to ensure publicity and promotion of ESIF opportunies is undertaken across Dorset LEP area and to advise and support under-represented sectors to apply to the programme</t>
  </si>
  <si>
    <t>Comprehensive business support package targets key sectors</t>
  </si>
  <si>
    <t>Agri-Tech Centre including high spec workshop and machinery facilities
- Fleet of tractors, including GPS tractor, plough, sprayer and variable rate drill</t>
  </si>
  <si>
    <t>Innovation Hub</t>
  </si>
  <si>
    <t>Creation of a  innovation hub which would enable Defence to have a single open plan office and the ability to co-locate with companies or reps from companies – to initiate and develop projects</t>
  </si>
  <si>
    <t>To be confirmed once Full Business Case has been submitted</t>
  </si>
  <si>
    <t>FORECAST OUTCOMES BY 2025</t>
  </si>
  <si>
    <t>- Core Network, Hardware and Software
- 5G equipment
- Ducting and fibre</t>
  </si>
  <si>
    <t xml:space="preserve">Engineering &amp; Manufacturing Project </t>
  </si>
  <si>
    <t>Finance &amp; Business Services Project</t>
  </si>
  <si>
    <t>Upgrading Engineering &amp; Manufacturing training facilities.</t>
  </si>
  <si>
    <t xml:space="preserve">Upgrading of Financial &amp; Business Services building and training facilities </t>
  </si>
  <si>
    <t>- Upgrade training facilities to C rating (including cladding, replacement of windows, roof repairs).</t>
  </si>
  <si>
    <t>- Upgrade training facilities to C rating
- AutoCAD classrooms and 3D printing facilities
- investment in lathe and milling areas</t>
  </si>
  <si>
    <t>- 40 apprentices trained per annum
- 100 students trained per annum
- 90 new jobs</t>
  </si>
  <si>
    <t>- 40 jobs per annum
- 50 apprentices trained per annum
- 740 students trained per annum</t>
  </si>
  <si>
    <t>- 20 jobs per annum
- 354 apprentices trained per annum
- 227 students trained per annum</t>
  </si>
  <si>
    <t>- Modular building at the Dorset Innovation Park</t>
  </si>
  <si>
    <t>Improvement to Boundary Roundabout which includes reducing the size of the roundabout, increasing the footways to install off road cycle and footways</t>
  </si>
  <si>
    <t>- Help to enable the expansion of Bournemouth University and Arts University Bournemouth with a 27% increase in student numbers.
- Reduce road casualties by 50%.
- Improve journey time reliability.</t>
  </si>
  <si>
    <t>- 9,000 sqm growing facility
- Agri-Tech features with improved automated materials handling and computer-controlled varied heating and shading zones.</t>
  </si>
  <si>
    <t>Gillingham Growth</t>
  </si>
  <si>
    <t>Construction of the Animal Park completed, launch on 18 October 2019. Loan fully drawdown.</t>
  </si>
  <si>
    <t>Engineering Centre of Excellence</t>
  </si>
  <si>
    <t xml:space="preserve">To develop  a new Engineering Centre of Excellence in Poundbury, Dorchester. The project will further enhance the College's engineering curriculum, allow for the development of the new engineering apprenticeship standards, and offer new new machinery to enhance pneumatic and mechatronic curriculum. </t>
  </si>
  <si>
    <t>- 10 jobs, 10 business start ups, 30 permanent full time jobs, 30 retained jobs, 20 up-skilled jobs, 160 new apprentices/annum</t>
  </si>
  <si>
    <t>Develop and modernise 500m2 of current stonemasonry workshop space in Poundbury, Dorchester . Update and modernise engineering equipment.  Replace IT infrastructure and software for Engineering and Digital Media areas.</t>
  </si>
  <si>
    <t>Bournemouth and Poole College</t>
  </si>
  <si>
    <t xml:space="preserve">Creation of a Regional Centre of Excellence for engineering and advanced manufacturing skills training, design and delivery. Creation of a Construction Hub for all construction trades at Bournemouth &amp; Poole College’s North Road campus. </t>
  </si>
  <si>
    <t xml:space="preserve">Investment in machinery and resources in BPC's Engineering &amp; Advanced Manufacturing area.
Refurbishment of an existing workshop building to accommodate all construction wet trades at BPC’s North Road campus in Poole  
</t>
  </si>
  <si>
    <t xml:space="preserve">-100 additional Apprenticeship starts
- 98 additional full time students
- Introduction of virtual welding to the curriculum for the 20/21 academic year
- Introduction of new adult re-skilling / upskilling / CPD opportunities beginning in 21/22 and generating at least £40k per annum by 2024/25
-Reduce costs from September 2020 by at least £30k per annum
</t>
  </si>
  <si>
    <t>LapSafe Learning Level 3</t>
  </si>
  <si>
    <t xml:space="preserve">Procurement and installation LapSafe installation by March 2020
Procurement of 20 Apple Laptops with Full Office and Adobe Software
</t>
  </si>
  <si>
    <t>Funding to increase digital literacy and creative skills outside and beyond the classroom amongst L3 AUB students through providing access to a bespoke set of specialist Mac laptops.</t>
  </si>
  <si>
    <t xml:space="preserve">c300 L3 students p/a will benefit and have access to the new system. Delivery of a high quality and nationally regarded Foundation in art and design one year programme. Development of a cohort of FE learners who have advanced digital skills. Increased digital literacy of AUB students. 
Maintain OfSTED ratings with regards to skills and progression
</t>
  </si>
  <si>
    <t>Outdoor Adventure Centre and Estate Refurbishment</t>
  </si>
  <si>
    <t xml:space="preserve">
• To build a climbing facility to support the needs of the college and the wider community.  • To refurbish large commercial kitchen to ensure compliance, improving efficiency and health and safety. • To repair estate roads to facilitate safer access for pedestrians, public transport, cars and commercial vehicles visiting the college.  
</t>
  </si>
  <si>
    <t xml:space="preserve">Establishment of an Outdoor Education Centre 
Refurbishment of catering facility 
Repair of estate roads at the College
</t>
  </si>
  <si>
    <t xml:space="preserve">300m2 Floor space created 
3 new business start ups 
2 permanent, paid full time equivalent jobs  
1 volunteer positions
5 new trainees/ apprentices/ work placements
+ 1750 No. of visitors/tourists 
</t>
  </si>
  <si>
    <t xml:space="preserve">Bournemouth, Christchurch and Poole Council </t>
  </si>
  <si>
    <t>Innovation and Skills</t>
  </si>
  <si>
    <t>Digital Design</t>
  </si>
  <si>
    <t>Digital and Enterprise Innovation Hub</t>
  </si>
  <si>
    <r>
      <t xml:space="preserve">Delivery of modal shift through the development of a detailed Travel Plan for Dorset Innovation Park, appointment of a Travel Plan Coordinator and company Travel Plan champions.  </t>
    </r>
    <r>
      <rPr>
        <sz val="11"/>
        <color theme="3"/>
        <rFont val="Calibri"/>
        <family val="2"/>
        <scheme val="minor"/>
      </rPr>
      <t xml:space="preserve">Project delayed due to changes/lack of resourcing at Dorset Council. </t>
    </r>
  </si>
  <si>
    <t xml:space="preserve">3.5 Enterprise Coordinators </t>
  </si>
  <si>
    <t>- Recruit additional Enterprise Advisers across Dorset
- All EAN schools and colleges to be matched to an Enterprise Adviser</t>
  </si>
  <si>
    <t>Careers Hub</t>
  </si>
  <si>
    <t>Dorset LEP is working with The Careers and Enterprise Company (CEC) to utilise additional funding and resource to enhance and support school performance against the Gatsby Benchmarks. The Hub works with 40 schools within the established Enterprise Adviser Network, supporting schools to engage with the careers agenda and learn from best practice.</t>
  </si>
  <si>
    <t>1 Careers Hub Lead (Dorset LEP)
1 Enterprise Coordinator (Dorset LEP)
+ Enterprise Coordinators based in Dorset Council and BCP Council</t>
  </si>
  <si>
    <t>At least an average of 4 benchmarks fully achieved across all Hub schools and colleges by the end of the 2019-20 academic year</t>
  </si>
  <si>
    <t>Governance</t>
  </si>
  <si>
    <t>Enterprise Zone Strategic Committee</t>
  </si>
  <si>
    <t xml:space="preserve">Dorset Council </t>
  </si>
  <si>
    <t xml:space="preserve">The DLEP EZ Board is concerned with overall management of the EZ Programme.  It has 3 main decision-making functions:
• Granting business rate relief on an individual company basis.
• Supporting wider investment packages for the site – to unlock growth and realise best return.
• Management of the EZ business rate growth investment fund over the medium to long term.
</t>
  </si>
  <si>
    <t xml:space="preserve">The DLEP EZ Board maintains a focus as an ‘investment board’ with oversight of the DLEP Enterprise Zone Programme.  </t>
  </si>
  <si>
    <t>Its primary aim is to unlock additional investment for Dorset through growth of the EZ site (and concurrent business rates growth return).</t>
  </si>
  <si>
    <t>£170,000 (including in kind)</t>
  </si>
  <si>
    <t>Purchase 28 graphic display tablets for media students</t>
  </si>
  <si>
    <t>Create two Hubs to provide a central focus at each site promoting the development of employability and enterprise skills.</t>
  </si>
  <si>
    <t>Create two Innovation Hubs located at each BPC site</t>
  </si>
  <si>
    <t>- 400 new jobs, with 700 created within 12 years</t>
  </si>
  <si>
    <t>- 1,800 new homes
- 9 HA employment land unlocked
- 2,500 jobs</t>
  </si>
  <si>
    <t xml:space="preserve">Creation of a new state of the art incubation facility studio to support digital and creative industries in Dorset.  </t>
  </si>
  <si>
    <t xml:space="preserve">Institute for Medical Imaging and Visualisation will be a hub for Medical Imaging technology programme and research development, in partnership with education, clinical practice and commercial partners. </t>
  </si>
  <si>
    <t>- Increased productivity and more sustainable horticultural production.
- Range of plants capable of being produced increased by a factor of 4x.
- 5 jobs
- 20 work placements
- 11 volunteers
- 0.9 HA unlocked land</t>
  </si>
  <si>
    <t>- 2450 jobs
- 95 Trainees/Apprentices
- 1.72 HA land unlocked
- 93 new businesses
- 1110 business start ups</t>
  </si>
  <si>
    <t>Increased development of employability skills for  4000 students and apprentices</t>
  </si>
  <si>
    <t>Digital Dorset Pilot</t>
  </si>
  <si>
    <t xml:space="preserve">5G and digital infrastructure in the Lansdowne area of Bournemouth. </t>
  </si>
  <si>
    <t xml:space="preserve"> Construction and Engineering Project </t>
  </si>
  <si>
    <t xml:space="preserve">Address skills gap - students gain higher level production skills in animation, graphics, character design, game concepts and storyboarding. </t>
  </si>
  <si>
    <t>Upskill 256 students annually in areas such as animation, graphics, character design, game concepts and storyboarding.</t>
  </si>
  <si>
    <t>- 3,000 new homes
- 1,500 jobs
- 80 HA unlocked development land
- Generate up to £250m GVA</t>
  </si>
  <si>
    <t>IT Infrastructure Upgrade (KMC)</t>
  </si>
  <si>
    <t>New Green Classroom (KMC)</t>
  </si>
  <si>
    <t>Hengistbury Head</t>
  </si>
  <si>
    <t>Royal Bournemouth Hospital</t>
  </si>
  <si>
    <t>Histopathology Diagnostic Hub for Dorset</t>
  </si>
  <si>
    <t>TBC</t>
  </si>
  <si>
    <t>Embedding a Histopathology Diagnostic Hub within the wider development of a Pathology Hub in Dorset.</t>
  </si>
  <si>
    <t>Establish a joint Learning Centre between KMC and Hengistbury Head (BCP Council)</t>
  </si>
  <si>
    <t>Centre of Excellence for Construction Skills</t>
  </si>
  <si>
    <t xml:space="preserve">Enhance College facilities to allow it to continue to deliver Construction apprenticeships that meet the new Apprenticeship standards. </t>
  </si>
  <si>
    <t xml:space="preserve">• Extra capacity in fully remodelled and upgraded accommodation 
</t>
  </si>
  <si>
    <t xml:space="preserve">• Double the number of Construction apprenticeships from 80 a year to 160.
• Double the number of Construction full- and part-time students (130 to 260) as well as enable upgrading of skills for existing Construction workers
• Create a Construction HNC/HND for up to 20 students a year.
</t>
  </si>
  <si>
    <t>Pre-Contract</t>
  </si>
  <si>
    <t xml:space="preserve">2,300 businesses recorded and engaged 
450 businesses brokered into external business growth services 
200 businesses taking up external business growth services </t>
  </si>
  <si>
    <t xml:space="preserve">Minimum of 80 days support provided
Minimum of 250 businesses engaged in bid writing support activities per annum
Minimum of 10 grant funding applications, involving Dorset-based businesses, submitted to UK funders
80% satisfaction rate from users of the service
</t>
  </si>
  <si>
    <t>Alcium Software</t>
  </si>
  <si>
    <t xml:space="preserve">Firm-level data for medium and high-level intensity engagements recorded
Improved reporting across all delivery programmes </t>
  </si>
  <si>
    <t>All DLEP  engagement activity captured on CRM
Project management data across all delivery programmes captured</t>
  </si>
  <si>
    <t>Smart Place Investment Plan</t>
  </si>
  <si>
    <t>Bournemouth, Christchurch and Poole Council</t>
  </si>
  <si>
    <t>- Smart Place investment Plan to generate up to £1bn inward investment</t>
  </si>
  <si>
    <t>Produce a Smart Place Investment Plan that will be used to attract significant inward investment of up to £1bn for  Dorset to create a Smart Place, implementing associated digital connectivity and technologies.</t>
  </si>
  <si>
    <t>A Smart Place Investment Plan gaining inward investment for Dorset, covering:
- Assessment of business models and revenue-raising opportunities
- Providing evidence to support bids for major government investment
- Costings for implementation and management  
- Assessment of economic, social and health benefits. 
- Assessment of potential service cost savings (LA's / NHS)</t>
  </si>
  <si>
    <t>-Develop and modernise 500msq of current workshop traning floor space 
-Replacing the current vehicle fleet with hybrid and fully electric vehicles
-3 new technology vehicles (2 Hybrid and 1 fully electric)
-12 second hand petrol and diesel vehicles
-Two 2-post ramps with the existing ramps relocated to maximise available delivery space. 
-4-post MOT Ramp with a new MOT standard headlight beam setter installed alongside 
-Replacement tooling ,shelving and work-desks 
-Dedicated hybrid section
-CPD MOT on-line training package training programme.</t>
  </si>
  <si>
    <t>- 30 jobs per annum
-  30 retained jobs per annum
-  20 up-skilled jobs per annum
- 160 trainees/apprentices per annum
- 10 new businesses</t>
  </si>
  <si>
    <t xml:space="preserve">Enterprise Zone Strategic Investment Plan </t>
  </si>
  <si>
    <t>Contracted to Cushman and Wakefield</t>
  </si>
  <si>
    <t>Dorset LEP</t>
  </si>
  <si>
    <t>ROI</t>
  </si>
  <si>
    <t>17 04.2020</t>
  </si>
  <si>
    <t>17.05.2020</t>
  </si>
  <si>
    <t>To  identify the projected returns from the Business Rate uplift and thus the potential for borrowing for reinvestment in the business park.</t>
  </si>
  <si>
    <t>Identify the uplift from existing developments. Compare this to original plan submitted to BEIS. Identify potential for future growth. Model potential for borrowings to speed up investment and growth.</t>
  </si>
  <si>
    <t xml:space="preserve"> Increase in office and production space on the Innovation Park. Increase in jobs (as yet undetermind). Increase in value of the real estate. </t>
  </si>
  <si>
    <t>Contribute to realisation of strategic prosperity and economic growth benefits across Dorset, directly support the creation of new jobs at Dorset Enterprise Zone and Bournemouth Airport</t>
  </si>
  <si>
    <t xml:space="preserve">Boundary Roundabout </t>
  </si>
  <si>
    <t>- 40 graduate start ups
- 34 business start ups
- 40 jobs
- 20 new learners assisted per annum
- 635sqm floor space created
- 0.16 HA land unlocked</t>
  </si>
  <si>
    <t>Construction and fit out of Innovation Studio on AUB land
502.75sqm learning floor space created</t>
  </si>
  <si>
    <t>Transport improvements to:
- A349 Gravel Hill &amp; Dunyeats Roundabout
- Darby's Corner
- Poole Bridge
- Townside Access
- Hatch Pond (additional)
- Broastone Way/ Cabot Lane (additional)
- 5.15km of resurficed road
- 5km of new cycle ways</t>
  </si>
  <si>
    <t xml:space="preserve">Transport infrastructure improvements to support the housing and employment urban extension of Gillingham.
</t>
  </si>
  <si>
    <t>Junction improvements on:
- Shaftesbury Road/New Road
- Newbury-High Street/Le Neuborg Way
- SCOOT installation (Wyke Road, Station Road &amp; King Road)
- Sustainable transport improvements
- The Enmore Green Link Road design
- 1.079km of new cycle ways</t>
  </si>
  <si>
    <t>- £1.8m private leverage investment
- £1.3m public leverage investment 
- £76k third sector leveraged investment
- 86 jobs
- Train 50 surgeons &amp; health professionals per annum
- 100 clinical trials participants per annum
- 68 enterprises receiving non-financial support
- 2 business created</t>
  </si>
  <si>
    <t xml:space="preserve">
-10.4 jobs
-1154 new learners/apprentices
- 8 new business start-ups
- £5.25 private leverage investment
- £10.5 public leverage investment
- £2m GVA from salaries to local economy</t>
  </si>
  <si>
    <t>-MRI Scanner
- Direct metal laser sintering machine
- VR equipment 
- 3D/4D ultrasound equipment
- Medical grade 3D printers
-5000 sqm of floor space created
-0.8 HA unlocked land</t>
  </si>
  <si>
    <r>
      <rPr>
        <b/>
        <sz val="11"/>
        <color theme="1"/>
        <rFont val="Calibri"/>
        <family val="2"/>
        <scheme val="minor"/>
      </rPr>
      <t>Phase 1:</t>
    </r>
    <r>
      <rPr>
        <sz val="11"/>
        <color theme="1"/>
        <rFont val="Calibri"/>
        <family val="2"/>
        <scheme val="minor"/>
      </rPr>
      <t xml:space="preserve"> Purchase of key pieces of world leading equipment 
(Laser Speckle Contrast Imager, OSSIM Sim-K total knee replacement virtual reality simulator, Virtamed virtual reality arthroscopy simulator, Matek GRAIL (Gait real-time analysis interactive lab, Primus RS - BTE Systems)
- 247.6 m2 training/learning floor space created
</t>
    </r>
    <r>
      <rPr>
        <b/>
        <sz val="11"/>
        <color theme="1"/>
        <rFont val="Calibri"/>
        <family val="2"/>
        <scheme val="minor"/>
      </rPr>
      <t>Phase 2:</t>
    </r>
    <r>
      <rPr>
        <sz val="11"/>
        <color theme="1"/>
        <rFont val="Calibri"/>
        <family val="2"/>
        <scheme val="minor"/>
      </rPr>
      <t xml:space="preserve"> Purchase of additional equipment (Ultrasound scanner, IT software solution, 5 Wattbikes, Activity monitors &amp; shockwave equipment, Open surgery simulators for hip and knee surgery, Specialist robotic hip surgery simulator, Specialist robotic training portal simulator, 2 portable 3D imaging body scanners)
- Expansion of facilities </t>
    </r>
  </si>
  <si>
    <t>IT upgrade at the KMC college. IT infrastructure across the campus fully upgraded, providing suitable support for students and development of the estate, and prepared for 5G and Superfast capacity as part of Superfast Dorset rollout.</t>
  </si>
  <si>
    <t xml:space="preserve">- 2 New Servers
- Additional Memory 
- Desktop Refresh (60 PCs)
- Switches upgrade from 100MB to 1GB (20 Switches)
- WIFI Access Points upgrade from 100MB to 1GB (68 WAPs)
- Replacement Server Room UPS (6 UPS)
- Campus UPS Refresh (10 per year)
- WIFI in Fields &amp; WIFI by the Lake
- Maurward Hall Refurb
- New Backup Server
- New Barn Network Upgrade
</t>
  </si>
  <si>
    <t xml:space="preserve">- 4 new jobs, 4 retained jobs and 70 up-skilled jobs
- 5% productivity value increase by FY20/21
- 1 business start-up and 1 business relocated to LEP region
- 2 new trainees/apprenticeships/work placements
- 5000 visitors/tourists
- Attracting additional students: up to 82 over a 5-year period
- Increased speed of network
- Improved customer and student experience
</t>
  </si>
  <si>
    <t xml:space="preserve">Establishment of new Green Room facilities with 20 sqm floor space for the purpose of offering nature and environmental related activities and education - new accessible structure, including two clad shipping containers, connecting covered deck area, including IT equipment.  </t>
  </si>
  <si>
    <t xml:space="preserve">- 1 new business start-ups
- 2 new jobs
- 2 retained jobs
- 2 volunteer positions
- 2 new trainees/apprenticeships/work placements
- 3000 visitors/tourists per annum 
- Delivery of minimum of 15 commercial sessions expected per annum 
- Outdoor learning sessions delivered to 150-300 young people per annum 
- Delivery of KMC based group sessions – minimum of one per annum
</t>
  </si>
  <si>
    <t>- Acquisition of the Holes Bay site by the public sector
- 16 HA of currently unused land unlocked, regenerated and developed for economic use</t>
  </si>
  <si>
    <t xml:space="preserve">- Histopathology Diagnostic Hub for Dorset fully operational
- 500  m2 of floorspace of high quality histopathology laboratory, and associated support space 
</t>
  </si>
  <si>
    <t xml:space="preserve">- 830 homes 
- at least 10% of these to be affordable homes 
- 761 sqm of retail space over 15 years 
- 40 new jobs accommodated on the site 
- £5 million of land value uplift 
- £1 million of new residents’ additional annual spend per year in the local area
- £56 million of temporary GVA impact during the construction period (up to Q4 2024),  and more than £2.3 million of annual GVA impact thereafter
</t>
  </si>
  <si>
    <t>- 120 safeguarded jobs on the Wessex Fields site, with high ratio of upskilled jobs
- Delivering wider societal benefits from quicker access to diagnosis, and more personalised treatment, based upon having modern, cutting edge Pathology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</si>
</sst>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_(* #,##0.00_);_(* \(#,##0.00\);_(* &quot;-&quot;??_);_(@_)"/>
    <numFmt numFmtId="166" formatCode="&quot;£&quot;#,##0.00"/>
    <numFmt numFmtId="167" formatCode="&quot;£&quot;#,##0"/>
  </numFmts>
  <fonts count="5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11"/>
      <color indexed="8"/>
      <name val="Calibri"/>
      <family val="2"/>
    </font>
    <font>
      <sz val="11"/>
      <color indexed="9"/>
      <name val="Calibri"/>
      <family val="2"/>
    </font>
    <font>
      <sz val="8"/>
      <name val="Tahoma"/>
      <family val="2"/>
    </font>
    <font>
      <sz val="11"/>
      <color indexed="20"/>
      <name val="Calibri"/>
      <family val="2"/>
    </font>
    <font>
      <sz val="8"/>
      <name val="Verdana"/>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8"/>
      <color indexed="9"/>
      <name val="Tahoma"/>
      <family val="2"/>
    </font>
    <font>
      <b/>
      <sz val="8"/>
      <color indexed="8"/>
      <name val="Tahoma"/>
      <family val="2"/>
    </font>
    <font>
      <b/>
      <u/>
      <sz val="8"/>
      <color indexed="8"/>
      <name val="Tahoma"/>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8"/>
      <color indexed="23"/>
      <name val="Verdana"/>
      <family val="2"/>
    </font>
    <font>
      <b/>
      <sz val="11"/>
      <color indexed="63"/>
      <name val="Calibri"/>
      <family val="2"/>
    </font>
    <font>
      <sz val="16"/>
      <color indexed="9"/>
      <name val="Tahoma"/>
      <family val="2"/>
    </font>
    <font>
      <b/>
      <sz val="8"/>
      <color indexed="63"/>
      <name val="Verdana"/>
      <family val="2"/>
    </font>
    <font>
      <b/>
      <sz val="18"/>
      <color indexed="56"/>
      <name val="Cambria"/>
      <family val="2"/>
    </font>
    <font>
      <b/>
      <sz val="11"/>
      <color indexed="8"/>
      <name val="Calibri"/>
      <family val="2"/>
    </font>
    <font>
      <sz val="11"/>
      <color indexed="10"/>
      <name val="Calibri"/>
      <family val="2"/>
    </font>
    <font>
      <sz val="14"/>
      <color theme="1"/>
      <name val="Calibri"/>
      <family val="2"/>
      <scheme val="minor"/>
    </font>
    <font>
      <b/>
      <sz val="20"/>
      <color theme="1"/>
      <name val="Calibri"/>
      <family val="2"/>
      <scheme val="minor"/>
    </font>
    <font>
      <sz val="11"/>
      <name val="Calibri"/>
      <family val="2"/>
      <scheme val="minor"/>
    </font>
    <font>
      <sz val="26"/>
      <color theme="1"/>
      <name val="Calibri"/>
      <family val="2"/>
      <scheme val="minor"/>
    </font>
    <font>
      <b/>
      <sz val="26"/>
      <color theme="1"/>
      <name val="Calibri"/>
      <family val="2"/>
      <scheme val="minor"/>
    </font>
    <font>
      <sz val="11"/>
      <color theme="3"/>
      <name val="Calibri"/>
      <family val="2"/>
      <scheme val="minor"/>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92D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5"/>
        <bgColor indexed="64"/>
      </patternFill>
    </fill>
    <fill>
      <patternFill patternType="solid">
        <fgColor indexed="22"/>
      </patternFill>
    </fill>
    <fill>
      <patternFill patternType="solid">
        <fgColor indexed="55"/>
      </patternFill>
    </fill>
    <fill>
      <patternFill patternType="solid">
        <fgColor indexed="8"/>
        <bgColor indexed="64"/>
      </patternFill>
    </fill>
    <fill>
      <patternFill patternType="solid">
        <fgColor indexed="9"/>
        <bgColor indexed="9"/>
      </patternFill>
    </fill>
    <fill>
      <patternFill patternType="solid">
        <fgColor indexed="43"/>
      </patternFill>
    </fill>
    <fill>
      <patternFill patternType="solid">
        <fgColor indexed="22"/>
        <bgColor indexed="64"/>
      </patternFill>
    </fill>
    <fill>
      <patternFill patternType="solid">
        <fgColor indexed="26"/>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499984740745262"/>
      </left>
      <right style="thin">
        <color theme="0" tint="-0.499984740745262"/>
      </right>
      <top/>
      <bottom style="thin">
        <color theme="0" tint="-0.499984740745262"/>
      </bottom>
      <diagonal/>
    </border>
    <border>
      <left/>
      <right style="thin">
        <color indexed="64"/>
      </right>
      <top style="thin">
        <color indexed="64"/>
      </top>
      <bottom style="thin">
        <color indexed="64"/>
      </bottom>
      <diagonal/>
    </border>
    <border>
      <left style="thin">
        <color theme="0" tint="-0.499984740745262"/>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theme="0" tint="-0.499984740745262"/>
      </right>
      <top/>
      <bottom/>
      <diagonal/>
    </border>
    <border>
      <left/>
      <right/>
      <top/>
      <bottom style="thin">
        <color theme="0" tint="-0.499984740745262"/>
      </bottom>
      <diagonal/>
    </border>
    <border>
      <left/>
      <right/>
      <top/>
      <bottom style="thin">
        <color indexed="64"/>
      </bottom>
      <diagonal/>
    </border>
    <border>
      <left/>
      <right/>
      <top style="thin">
        <color theme="0" tint="-0.499984740745262"/>
      </top>
      <bottom style="thin">
        <color indexed="64"/>
      </bottom>
      <diagonal/>
    </border>
    <border>
      <left style="thin">
        <color theme="0" tint="-0.499984740745262"/>
      </left>
      <right style="thin">
        <color indexed="64"/>
      </right>
      <top style="thin">
        <color indexed="64"/>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right style="thin">
        <color indexed="64"/>
      </right>
      <top style="thin">
        <color theme="0" tint="-0.499984740745262"/>
      </top>
      <bottom style="thin">
        <color indexed="64"/>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s>
  <cellStyleXfs count="320">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23" fillId="45" borderId="0" applyNumberFormat="0" applyBorder="0" applyAlignment="0" applyProtection="0"/>
    <xf numFmtId="0" fontId="17" fillId="16" borderId="0" applyNumberFormat="0" applyBorder="0" applyAlignment="0" applyProtection="0"/>
    <xf numFmtId="0" fontId="23" fillId="42" borderId="0" applyNumberFormat="0" applyBorder="0" applyAlignment="0" applyProtection="0"/>
    <xf numFmtId="0" fontId="17" fillId="20" borderId="0" applyNumberFormat="0" applyBorder="0" applyAlignment="0" applyProtection="0"/>
    <xf numFmtId="0" fontId="23" fillId="43" borderId="0" applyNumberFormat="0" applyBorder="0" applyAlignment="0" applyProtection="0"/>
    <xf numFmtId="0" fontId="17" fillId="24" borderId="0" applyNumberFormat="0" applyBorder="0" applyAlignment="0" applyProtection="0"/>
    <xf numFmtId="0" fontId="23" fillId="46" borderId="0" applyNumberFormat="0" applyBorder="0" applyAlignment="0" applyProtection="0"/>
    <xf numFmtId="0" fontId="17" fillId="28" borderId="0" applyNumberFormat="0" applyBorder="0" applyAlignment="0" applyProtection="0"/>
    <xf numFmtId="0" fontId="23" fillId="47" borderId="0" applyNumberFormat="0" applyBorder="0" applyAlignment="0" applyProtection="0"/>
    <xf numFmtId="0" fontId="17" fillId="32" borderId="0" applyNumberFormat="0" applyBorder="0" applyAlignment="0" applyProtection="0"/>
    <xf numFmtId="0" fontId="23" fillId="48" borderId="0" applyNumberFormat="0" applyBorder="0" applyAlignment="0" applyProtection="0"/>
    <xf numFmtId="0" fontId="17" fillId="9" borderId="0" applyNumberFormat="0" applyBorder="0" applyAlignment="0" applyProtection="0"/>
    <xf numFmtId="0" fontId="23" fillId="49" borderId="0" applyNumberFormat="0" applyBorder="0" applyAlignment="0" applyProtection="0"/>
    <xf numFmtId="0" fontId="17" fillId="13" borderId="0" applyNumberFormat="0" applyBorder="0" applyAlignment="0" applyProtection="0"/>
    <xf numFmtId="0" fontId="23" fillId="50" borderId="0" applyNumberFormat="0" applyBorder="0" applyAlignment="0" applyProtection="0"/>
    <xf numFmtId="0" fontId="17" fillId="17" borderId="0" applyNumberFormat="0" applyBorder="0" applyAlignment="0" applyProtection="0"/>
    <xf numFmtId="0" fontId="23" fillId="51" borderId="0" applyNumberFormat="0" applyBorder="0" applyAlignment="0" applyProtection="0"/>
    <xf numFmtId="0" fontId="17" fillId="21" borderId="0" applyNumberFormat="0" applyBorder="0" applyAlignment="0" applyProtection="0"/>
    <xf numFmtId="0" fontId="23" fillId="46" borderId="0" applyNumberFormat="0" applyBorder="0" applyAlignment="0" applyProtection="0"/>
    <xf numFmtId="0" fontId="17" fillId="25" borderId="0" applyNumberFormat="0" applyBorder="0" applyAlignment="0" applyProtection="0"/>
    <xf numFmtId="0" fontId="23" fillId="47" borderId="0" applyNumberFormat="0" applyBorder="0" applyAlignment="0" applyProtection="0"/>
    <xf numFmtId="0" fontId="17" fillId="29" borderId="0" applyNumberFormat="0" applyBorder="0" applyAlignment="0" applyProtection="0"/>
    <xf numFmtId="0" fontId="23" fillId="52" borderId="0" applyNumberFormat="0" applyBorder="0" applyAlignment="0" applyProtection="0"/>
    <xf numFmtId="37" fontId="24" fillId="53" borderId="13" applyBorder="0" applyProtection="0">
      <alignment vertical="center"/>
    </xf>
    <xf numFmtId="0" fontId="7" fillId="3" borderId="0" applyNumberFormat="0" applyBorder="0" applyAlignment="0" applyProtection="0"/>
    <xf numFmtId="0" fontId="25" fillId="36" borderId="0" applyNumberFormat="0" applyBorder="0" applyAlignment="0" applyProtection="0"/>
    <xf numFmtId="0" fontId="26" fillId="54" borderId="0" applyBorder="0">
      <alignment horizontal="left" vertical="center" indent="1"/>
    </xf>
    <xf numFmtId="0" fontId="11" fillId="6" borderId="4" applyNumberFormat="0" applyAlignment="0" applyProtection="0"/>
    <xf numFmtId="0" fontId="27" fillId="55" borderId="14" applyNumberFormat="0" applyAlignment="0" applyProtection="0"/>
    <xf numFmtId="0" fontId="13" fillId="7" borderId="7" applyNumberFormat="0" applyAlignment="0" applyProtection="0"/>
    <xf numFmtId="0" fontId="28" fillId="56" borderId="15" applyNumberFormat="0" applyAlignment="0" applyProtection="0"/>
    <xf numFmtId="41" fontId="29" fillId="0" borderId="0" applyFont="0" applyFill="0" applyBorder="0" applyAlignment="0" applyProtection="0"/>
    <xf numFmtId="41" fontId="29"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2" fillId="0" borderId="0" applyFont="0" applyFill="0" applyBorder="0" applyAlignment="0" applyProtection="0"/>
    <xf numFmtId="43" fontId="29" fillId="0" borderId="0" applyFont="0" applyFill="0" applyBorder="0" applyAlignment="0" applyProtection="0"/>
    <xf numFmtId="165"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5"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9" fillId="0" borderId="0" applyFont="0" applyFill="0" applyBorder="0" applyAlignment="0" applyProtection="0"/>
    <xf numFmtId="43" fontId="2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44" fontId="29" fillId="0" borderId="0" applyFont="0" applyFill="0" applyBorder="0" applyAlignment="0" applyProtection="0"/>
    <xf numFmtId="0" fontId="15" fillId="0" borderId="0" applyNumberFormat="0" applyFill="0" applyBorder="0" applyAlignment="0" applyProtection="0"/>
    <xf numFmtId="0" fontId="30" fillId="0" borderId="0" applyNumberFormat="0" applyFill="0" applyBorder="0" applyAlignment="0" applyProtection="0"/>
    <xf numFmtId="0" fontId="6" fillId="2" borderId="0" applyNumberFormat="0" applyBorder="0" applyAlignment="0" applyProtection="0"/>
    <xf numFmtId="0" fontId="31" fillId="37" borderId="0" applyNumberFormat="0" applyBorder="0" applyAlignment="0" applyProtection="0"/>
    <xf numFmtId="37" fontId="32" fillId="57" borderId="16" applyBorder="0">
      <alignment horizontal="left" vertical="center" indent="1"/>
    </xf>
    <xf numFmtId="37" fontId="33" fillId="0" borderId="17">
      <alignment vertical="center"/>
    </xf>
    <xf numFmtId="0" fontId="33" fillId="58" borderId="18" applyNumberFormat="0">
      <alignment horizontal="left" vertical="top" indent="1"/>
    </xf>
    <xf numFmtId="0" fontId="33" fillId="53" borderId="0" applyBorder="0">
      <alignment horizontal="left" vertical="center" indent="1"/>
    </xf>
    <xf numFmtId="0" fontId="33" fillId="0" borderId="18" applyNumberFormat="0" applyFill="0">
      <alignment horizontal="centerContinuous" vertical="top"/>
    </xf>
    <xf numFmtId="0" fontId="34" fillId="53" borderId="19" applyNumberFormat="0" applyBorder="0">
      <alignment horizontal="left" vertical="center" indent="1"/>
    </xf>
    <xf numFmtId="0" fontId="3" fillId="0" borderId="1" applyNumberFormat="0" applyFill="0" applyAlignment="0" applyProtection="0"/>
    <xf numFmtId="0" fontId="35" fillId="0" borderId="20" applyNumberFormat="0" applyFill="0" applyAlignment="0" applyProtection="0"/>
    <xf numFmtId="0" fontId="4" fillId="0" borderId="2" applyNumberFormat="0" applyFill="0" applyAlignment="0" applyProtection="0"/>
    <xf numFmtId="0" fontId="36" fillId="0" borderId="21" applyNumberFormat="0" applyFill="0" applyAlignment="0" applyProtection="0"/>
    <xf numFmtId="0" fontId="5" fillId="0" borderId="3" applyNumberFormat="0" applyFill="0" applyAlignment="0" applyProtection="0"/>
    <xf numFmtId="0" fontId="37" fillId="0" borderId="22" applyNumberFormat="0" applyFill="0" applyAlignment="0" applyProtection="0"/>
    <xf numFmtId="0" fontId="5" fillId="0" borderId="0" applyNumberFormat="0" applyFill="0" applyBorder="0" applyAlignment="0" applyProtection="0"/>
    <xf numFmtId="0" fontId="37" fillId="0" borderId="0" applyNumberFormat="0" applyFill="0" applyBorder="0" applyAlignment="0" applyProtection="0"/>
    <xf numFmtId="0" fontId="9" fillId="5" borderId="4" applyNumberFormat="0" applyAlignment="0" applyProtection="0"/>
    <xf numFmtId="0" fontId="38" fillId="40" borderId="14" applyNumberFormat="0" applyAlignment="0" applyProtection="0"/>
    <xf numFmtId="0" fontId="12" fillId="0" borderId="6" applyNumberFormat="0" applyFill="0" applyAlignment="0" applyProtection="0"/>
    <xf numFmtId="0" fontId="39" fillId="0" borderId="23" applyNumberFormat="0" applyFill="0" applyAlignment="0" applyProtection="0"/>
    <xf numFmtId="0" fontId="8" fillId="4" borderId="0" applyNumberFormat="0" applyBorder="0" applyAlignment="0" applyProtection="0"/>
    <xf numFmtId="0" fontId="40" fillId="59" borderId="0" applyNumberFormat="0" applyBorder="0" applyAlignment="0" applyProtection="0"/>
    <xf numFmtId="0" fontId="41" fillId="60" borderId="0">
      <alignment horizontal="left" indent="1"/>
    </xf>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2" fillId="0" borderId="0"/>
    <xf numFmtId="4" fontId="24" fillId="53" borderId="24" applyBorder="0">
      <alignment horizontal="left" vertical="center" indent="2"/>
    </xf>
    <xf numFmtId="4" fontId="24" fillId="53" borderId="24" applyBorder="0">
      <alignment horizontal="left" vertical="center" indent="2"/>
    </xf>
    <xf numFmtId="4" fontId="24" fillId="53" borderId="24" applyBorder="0">
      <alignment horizontal="left" vertical="center" indent="2"/>
    </xf>
    <xf numFmtId="4" fontId="24" fillId="53" borderId="24" applyBorder="0">
      <alignment horizontal="left" vertical="center" indent="2"/>
    </xf>
    <xf numFmtId="4" fontId="24" fillId="53" borderId="24" applyBorder="0">
      <alignment horizontal="left" vertical="center" indent="2"/>
    </xf>
    <xf numFmtId="4" fontId="24" fillId="53" borderId="24" applyBorder="0">
      <alignment horizontal="left" vertical="center" indent="2"/>
    </xf>
    <xf numFmtId="0" fontId="1"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1" fillId="0" borderId="0"/>
    <xf numFmtId="0" fontId="29" fillId="0" borderId="0"/>
    <xf numFmtId="0" fontId="29" fillId="0" borderId="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61"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42" fillId="55" borderId="26" applyNumberForma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54" borderId="0">
      <alignment horizontal="left" indent="1"/>
    </xf>
    <xf numFmtId="0" fontId="44" fillId="54" borderId="0" applyBorder="0">
      <alignment horizontal="left" vertical="center" indent="1"/>
    </xf>
    <xf numFmtId="0" fontId="2" fillId="0" borderId="0" applyNumberFormat="0" applyFill="0" applyBorder="0" applyAlignment="0" applyProtection="0"/>
    <xf numFmtId="0" fontId="45" fillId="0" borderId="0" applyNumberFormat="0" applyFill="0" applyBorder="0" applyAlignment="0" applyProtection="0"/>
    <xf numFmtId="0" fontId="16" fillId="0" borderId="9" applyNumberFormat="0" applyFill="0" applyAlignment="0" applyProtection="0"/>
    <xf numFmtId="0" fontId="46" fillId="0" borderId="27" applyNumberFormat="0" applyFill="0" applyAlignment="0" applyProtection="0"/>
    <xf numFmtId="0" fontId="14" fillId="0" borderId="0" applyNumberFormat="0" applyFill="0" applyBorder="0" applyAlignment="0" applyProtection="0"/>
    <xf numFmtId="0" fontId="47" fillId="0" borderId="0" applyNumberFormat="0" applyFill="0" applyBorder="0" applyAlignment="0" applyProtection="0"/>
  </cellStyleXfs>
  <cellXfs count="148">
    <xf numFmtId="0" fontId="0" fillId="0" borderId="0" xfId="0"/>
    <xf numFmtId="0" fontId="16" fillId="0" borderId="11" xfId="0" applyFont="1" applyFill="1" applyBorder="1" applyAlignment="1">
      <alignment horizontal="center" vertical="center" textRotation="90" wrapText="1"/>
    </xf>
    <xf numFmtId="9" fontId="20" fillId="0" borderId="11" xfId="2" applyFont="1" applyFill="1" applyBorder="1" applyAlignment="1">
      <alignment horizontal="center" vertical="center"/>
    </xf>
    <xf numFmtId="9" fontId="0" fillId="0" borderId="10" xfId="0" applyNumberFormat="1" applyFont="1" applyBorder="1" applyAlignment="1">
      <alignment horizontal="center" vertical="center" wrapText="1"/>
    </xf>
    <xf numFmtId="9" fontId="0" fillId="0" borderId="11" xfId="2" applyFont="1" applyFill="1" applyBorder="1" applyAlignment="1">
      <alignment horizontal="center" vertical="center"/>
    </xf>
    <xf numFmtId="164" fontId="0" fillId="0" borderId="10" xfId="1" applyNumberFormat="1" applyFont="1" applyBorder="1" applyAlignment="1">
      <alignment horizontal="center" vertical="center" wrapText="1"/>
    </xf>
    <xf numFmtId="9" fontId="0" fillId="0" borderId="10" xfId="0" applyNumberFormat="1" applyFont="1" applyFill="1" applyBorder="1" applyAlignment="1">
      <alignment horizontal="center" vertical="center" wrapText="1"/>
    </xf>
    <xf numFmtId="9" fontId="20" fillId="0" borderId="0" xfId="2" applyFont="1" applyFill="1" applyBorder="1" applyAlignment="1">
      <alignment horizontal="center" vertical="center"/>
    </xf>
    <xf numFmtId="9" fontId="0" fillId="0" borderId="12" xfId="0" applyNumberFormat="1" applyFont="1" applyFill="1" applyBorder="1" applyAlignment="1">
      <alignment horizontal="center" vertical="center" wrapText="1"/>
    </xf>
    <xf numFmtId="9" fontId="0" fillId="0" borderId="0" xfId="2" applyFont="1" applyFill="1" applyBorder="1" applyAlignment="1">
      <alignment horizontal="center" vertical="center"/>
    </xf>
    <xf numFmtId="164" fontId="0" fillId="0" borderId="12" xfId="1" applyNumberFormat="1" applyFont="1" applyFill="1" applyBorder="1" applyAlignment="1">
      <alignment horizontal="center" vertical="center" wrapText="1"/>
    </xf>
    <xf numFmtId="9" fontId="0" fillId="0" borderId="12" xfId="2" applyFont="1" applyFill="1" applyBorder="1" applyAlignment="1">
      <alignment horizontal="center" vertical="center"/>
    </xf>
    <xf numFmtId="49" fontId="0" fillId="0" borderId="12" xfId="2" applyNumberFormat="1" applyFont="1" applyFill="1" applyBorder="1" applyAlignment="1">
      <alignment horizontal="center" vertical="center"/>
    </xf>
    <xf numFmtId="0" fontId="0" fillId="0" borderId="12" xfId="0" applyFont="1" applyFill="1" applyBorder="1" applyAlignment="1">
      <alignment horizontal="center" vertical="center" wrapText="1"/>
    </xf>
    <xf numFmtId="49" fontId="0" fillId="0" borderId="10" xfId="2" applyNumberFormat="1" applyFont="1" applyFill="1" applyBorder="1" applyAlignment="1">
      <alignment horizontal="center" vertical="center" wrapText="1"/>
    </xf>
    <xf numFmtId="9" fontId="0" fillId="34" borderId="10" xfId="2" applyNumberFormat="1" applyFont="1" applyFill="1" applyBorder="1" applyAlignment="1">
      <alignment horizontal="center" vertical="center"/>
    </xf>
    <xf numFmtId="166" fontId="0" fillId="0" borderId="12" xfId="1" applyNumberFormat="1" applyFont="1" applyFill="1" applyBorder="1" applyAlignment="1">
      <alignment horizontal="center" vertical="center"/>
    </xf>
    <xf numFmtId="167" fontId="0" fillId="0" borderId="10" xfId="1" applyNumberFormat="1" applyFont="1" applyFill="1" applyBorder="1" applyAlignment="1">
      <alignment horizontal="center" vertical="center"/>
    </xf>
    <xf numFmtId="9" fontId="0" fillId="0" borderId="10" xfId="2" applyFont="1" applyFill="1" applyBorder="1" applyAlignment="1">
      <alignment horizontal="center" vertical="center" wrapText="1"/>
    </xf>
    <xf numFmtId="0" fontId="16" fillId="0" borderId="28" xfId="0" applyFont="1" applyBorder="1" applyAlignment="1">
      <alignment horizontal="center" vertical="center" wrapText="1"/>
    </xf>
    <xf numFmtId="14" fontId="0" fillId="0" borderId="10" xfId="2" applyNumberFormat="1" applyFont="1" applyFill="1" applyBorder="1" applyAlignment="1">
      <alignment horizontal="center" vertical="center"/>
    </xf>
    <xf numFmtId="0" fontId="16" fillId="0" borderId="0" xfId="0" applyFont="1"/>
    <xf numFmtId="14" fontId="0" fillId="0" borderId="11" xfId="2" applyNumberFormat="1" applyFont="1" applyFill="1" applyBorder="1" applyAlignment="1">
      <alignment horizontal="center" vertical="center"/>
    </xf>
    <xf numFmtId="14" fontId="0" fillId="0" borderId="12" xfId="2" applyNumberFormat="1" applyFont="1" applyFill="1" applyBorder="1" applyAlignment="1">
      <alignment horizontal="center" vertical="center"/>
    </xf>
    <xf numFmtId="14" fontId="0" fillId="0" borderId="0" xfId="2" applyNumberFormat="1" applyFont="1" applyFill="1" applyBorder="1" applyAlignment="1">
      <alignment horizontal="center" vertical="center"/>
    </xf>
    <xf numFmtId="9" fontId="0" fillId="62" borderId="10" xfId="0" applyNumberFormat="1" applyFont="1" applyFill="1" applyBorder="1" applyAlignment="1">
      <alignment horizontal="center" vertical="center" wrapText="1"/>
    </xf>
    <xf numFmtId="9" fontId="0" fillId="63" borderId="10" xfId="0" applyNumberFormat="1" applyFont="1" applyFill="1" applyBorder="1" applyAlignment="1">
      <alignment horizontal="center" vertical="center" wrapText="1"/>
    </xf>
    <xf numFmtId="49" fontId="0" fillId="0" borderId="12" xfId="2" applyNumberFormat="1"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49" fillId="0" borderId="0" xfId="0" applyFont="1" applyAlignment="1">
      <alignment horizontal="center" vertical="center"/>
    </xf>
    <xf numFmtId="166" fontId="0" fillId="0" borderId="0" xfId="1" applyNumberFormat="1" applyFont="1" applyAlignment="1">
      <alignment horizontal="center" vertical="center"/>
    </xf>
    <xf numFmtId="0" fontId="18" fillId="0" borderId="0" xfId="0" applyFont="1" applyAlignment="1">
      <alignment horizontal="center" vertical="center"/>
    </xf>
    <xf numFmtId="0" fontId="19" fillId="0"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1" fillId="0" borderId="12" xfId="0" applyFont="1" applyFill="1" applyBorder="1" applyAlignment="1">
      <alignment horizontal="center" vertical="center" wrapText="1"/>
    </xf>
    <xf numFmtId="164" fontId="20" fillId="0" borderId="12" xfId="1" applyNumberFormat="1" applyFont="1" applyFill="1" applyBorder="1" applyAlignment="1">
      <alignment horizontal="center" vertical="center" wrapText="1"/>
    </xf>
    <xf numFmtId="0" fontId="20" fillId="0" borderId="12" xfId="0" applyFont="1" applyFill="1" applyBorder="1" applyAlignment="1">
      <alignment horizontal="center" vertical="center" wrapText="1"/>
    </xf>
    <xf numFmtId="9" fontId="20" fillId="0" borderId="12" xfId="0" applyNumberFormat="1" applyFont="1" applyFill="1" applyBorder="1" applyAlignment="1">
      <alignment horizontal="center" vertical="center" wrapText="1"/>
    </xf>
    <xf numFmtId="14" fontId="20" fillId="0" borderId="12" xfId="2" applyNumberFormat="1" applyFont="1" applyFill="1" applyBorder="1" applyAlignment="1">
      <alignment horizontal="center" vertical="center"/>
    </xf>
    <xf numFmtId="14" fontId="20" fillId="0" borderId="0" xfId="2" applyNumberFormat="1" applyFont="1" applyFill="1" applyBorder="1" applyAlignment="1">
      <alignment horizontal="center" vertical="center"/>
    </xf>
    <xf numFmtId="9" fontId="20" fillId="0" borderId="12" xfId="2" applyFont="1" applyFill="1" applyBorder="1" applyAlignment="1">
      <alignment horizontal="center" vertical="center"/>
    </xf>
    <xf numFmtId="49" fontId="20" fillId="0" borderId="12" xfId="2" applyNumberFormat="1" applyFont="1" applyFill="1" applyBorder="1" applyAlignment="1">
      <alignment horizontal="center" vertical="center"/>
    </xf>
    <xf numFmtId="166" fontId="20" fillId="0" borderId="12" xfId="1" applyNumberFormat="1" applyFont="1" applyFill="1" applyBorder="1" applyAlignment="1">
      <alignment horizontal="center" vertical="center"/>
    </xf>
    <xf numFmtId="0" fontId="18" fillId="0" borderId="30"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0" fillId="33" borderId="12" xfId="0" applyFont="1" applyFill="1" applyBorder="1" applyAlignment="1">
      <alignment horizontal="center" vertical="center" wrapText="1"/>
    </xf>
    <xf numFmtId="9" fontId="20" fillId="33" borderId="0" xfId="2" applyFont="1" applyFill="1" applyBorder="1" applyAlignment="1">
      <alignment horizontal="center" vertical="center"/>
    </xf>
    <xf numFmtId="164" fontId="0" fillId="33" borderId="12" xfId="1" applyNumberFormat="1" applyFont="1" applyFill="1" applyBorder="1" applyAlignment="1">
      <alignment horizontal="center" vertical="center" wrapText="1"/>
    </xf>
    <xf numFmtId="9" fontId="0" fillId="33" borderId="0" xfId="2" applyFont="1" applyFill="1" applyBorder="1" applyAlignment="1">
      <alignment horizontal="center" vertical="center"/>
    </xf>
    <xf numFmtId="9" fontId="0" fillId="33" borderId="12" xfId="0" applyNumberFormat="1" applyFont="1" applyFill="1" applyBorder="1" applyAlignment="1">
      <alignment horizontal="center" vertical="center" wrapText="1"/>
    </xf>
    <xf numFmtId="14" fontId="0" fillId="33" borderId="12" xfId="2" applyNumberFormat="1" applyFont="1" applyFill="1" applyBorder="1" applyAlignment="1">
      <alignment horizontal="center" vertical="center"/>
    </xf>
    <xf numFmtId="14" fontId="0" fillId="33" borderId="0" xfId="2" applyNumberFormat="1" applyFont="1" applyFill="1" applyBorder="1" applyAlignment="1">
      <alignment horizontal="center" vertical="center"/>
    </xf>
    <xf numFmtId="9" fontId="0" fillId="33" borderId="12" xfId="2" applyFont="1" applyFill="1" applyBorder="1" applyAlignment="1">
      <alignment horizontal="center" vertical="center"/>
    </xf>
    <xf numFmtId="49" fontId="0" fillId="33" borderId="12" xfId="2" applyNumberFormat="1" applyFont="1" applyFill="1" applyBorder="1" applyAlignment="1">
      <alignment horizontal="center" vertical="center" wrapText="1"/>
    </xf>
    <xf numFmtId="166" fontId="0" fillId="33" borderId="12" xfId="1" applyNumberFormat="1" applyFont="1" applyFill="1" applyBorder="1" applyAlignment="1">
      <alignment horizontal="center" vertical="center"/>
    </xf>
    <xf numFmtId="49" fontId="0" fillId="33" borderId="12" xfId="2" applyNumberFormat="1" applyFont="1" applyFill="1" applyBorder="1" applyAlignment="1">
      <alignment horizontal="center" vertical="center"/>
    </xf>
    <xf numFmtId="9" fontId="0" fillId="0" borderId="30" xfId="2" applyFont="1" applyFill="1" applyBorder="1" applyAlignment="1">
      <alignment horizontal="center" vertical="center"/>
    </xf>
    <xf numFmtId="9" fontId="0" fillId="0" borderId="33" xfId="2" applyFont="1" applyFill="1" applyBorder="1" applyAlignment="1">
      <alignment horizontal="center" vertical="center"/>
    </xf>
    <xf numFmtId="9" fontId="0" fillId="0" borderId="34" xfId="0" applyNumberFormat="1" applyFont="1" applyFill="1" applyBorder="1" applyAlignment="1">
      <alignment horizontal="center" vertical="center" wrapText="1"/>
    </xf>
    <xf numFmtId="0" fontId="0" fillId="0" borderId="0" xfId="0" applyFont="1"/>
    <xf numFmtId="9" fontId="0" fillId="34" borderId="10" xfId="0" applyNumberFormat="1" applyFont="1" applyFill="1" applyBorder="1" applyAlignment="1">
      <alignment horizontal="center" vertical="center" wrapText="1"/>
    </xf>
    <xf numFmtId="164" fontId="0" fillId="0" borderId="10" xfId="1" applyNumberFormat="1" applyFont="1" applyFill="1" applyBorder="1" applyAlignment="1">
      <alignment horizontal="center" vertical="center" wrapText="1"/>
    </xf>
    <xf numFmtId="9" fontId="0" fillId="63" borderId="10" xfId="2" applyNumberFormat="1" applyFont="1" applyFill="1" applyBorder="1" applyAlignment="1">
      <alignment horizontal="center" vertical="center"/>
    </xf>
    <xf numFmtId="9" fontId="0" fillId="62" borderId="10" xfId="2" applyNumberFormat="1" applyFont="1" applyFill="1" applyBorder="1" applyAlignment="1">
      <alignment horizontal="center" vertical="center"/>
    </xf>
    <xf numFmtId="49" fontId="0" fillId="0" borderId="34" xfId="2" applyNumberFormat="1" applyFont="1" applyFill="1" applyBorder="1" applyAlignment="1">
      <alignment horizontal="center" vertical="center"/>
    </xf>
    <xf numFmtId="49" fontId="0" fillId="34" borderId="10" xfId="2" applyNumberFormat="1" applyFont="1" applyFill="1" applyBorder="1" applyAlignment="1">
      <alignment horizontal="center" vertical="center" wrapText="1"/>
    </xf>
    <xf numFmtId="49" fontId="50" fillId="0" borderId="10" xfId="2" applyNumberFormat="1" applyFont="1" applyFill="1" applyBorder="1" applyAlignment="1">
      <alignment horizontal="center" vertical="center" wrapText="1"/>
    </xf>
    <xf numFmtId="0" fontId="21" fillId="0" borderId="36" xfId="0" applyFont="1" applyFill="1" applyBorder="1" applyAlignment="1">
      <alignment horizontal="center" vertical="center" wrapText="1"/>
    </xf>
    <xf numFmtId="9" fontId="20" fillId="0" borderId="35" xfId="2" applyFont="1" applyFill="1" applyBorder="1" applyAlignment="1">
      <alignment horizontal="center" vertical="center"/>
    </xf>
    <xf numFmtId="164" fontId="20" fillId="0" borderId="36" xfId="1" applyNumberFormat="1" applyFont="1" applyFill="1" applyBorder="1" applyAlignment="1">
      <alignment horizontal="center" vertical="center" wrapText="1"/>
    </xf>
    <xf numFmtId="0" fontId="20" fillId="0" borderId="36" xfId="0" applyFont="1" applyFill="1" applyBorder="1" applyAlignment="1">
      <alignment horizontal="center" vertical="center" wrapText="1"/>
    </xf>
    <xf numFmtId="9" fontId="20" fillId="0" borderId="36" xfId="0" applyNumberFormat="1" applyFont="1" applyFill="1" applyBorder="1" applyAlignment="1">
      <alignment horizontal="center" vertical="center" wrapText="1"/>
    </xf>
    <xf numFmtId="9" fontId="20" fillId="0" borderId="36" xfId="2" applyFont="1" applyFill="1" applyBorder="1" applyAlignment="1">
      <alignment horizontal="center" vertical="center"/>
    </xf>
    <xf numFmtId="49" fontId="20" fillId="0" borderId="36" xfId="2" applyNumberFormat="1" applyFont="1" applyFill="1" applyBorder="1" applyAlignment="1">
      <alignment horizontal="center" vertical="center"/>
    </xf>
    <xf numFmtId="166" fontId="20" fillId="0" borderId="36" xfId="1" applyNumberFormat="1" applyFont="1" applyFill="1" applyBorder="1" applyAlignment="1">
      <alignment horizontal="center" vertical="center"/>
    </xf>
    <xf numFmtId="0" fontId="16" fillId="0" borderId="37" xfId="0" applyFont="1" applyBorder="1" applyAlignment="1">
      <alignment horizontal="center" vertical="center" wrapText="1"/>
    </xf>
    <xf numFmtId="49" fontId="0" fillId="33" borderId="38" xfId="2" applyNumberFormat="1" applyFont="1" applyFill="1" applyBorder="1" applyAlignment="1">
      <alignment horizontal="center" vertical="center"/>
    </xf>
    <xf numFmtId="9" fontId="0" fillId="34" borderId="39" xfId="2" applyNumberFormat="1" applyFont="1" applyFill="1" applyBorder="1" applyAlignment="1">
      <alignment horizontal="center" vertical="center"/>
    </xf>
    <xf numFmtId="49" fontId="0" fillId="0" borderId="38" xfId="2" applyNumberFormat="1" applyFont="1" applyFill="1" applyBorder="1" applyAlignment="1">
      <alignment horizontal="center" vertical="center"/>
    </xf>
    <xf numFmtId="9" fontId="0" fillId="63" borderId="39" xfId="2" applyNumberFormat="1" applyFont="1" applyFill="1" applyBorder="1" applyAlignment="1">
      <alignment horizontal="center" vertical="center"/>
    </xf>
    <xf numFmtId="9" fontId="0" fillId="62" borderId="39" xfId="2" applyNumberFormat="1" applyFont="1" applyFill="1" applyBorder="1" applyAlignment="1">
      <alignment horizontal="center" vertical="center"/>
    </xf>
    <xf numFmtId="49" fontId="20" fillId="0" borderId="38" xfId="2" applyNumberFormat="1" applyFont="1" applyFill="1" applyBorder="1" applyAlignment="1">
      <alignment horizontal="center" vertical="center"/>
    </xf>
    <xf numFmtId="0" fontId="0" fillId="0" borderId="38" xfId="0" applyFont="1" applyFill="1" applyBorder="1" applyAlignment="1">
      <alignment horizontal="center" vertical="center" wrapText="1"/>
    </xf>
    <xf numFmtId="49" fontId="20" fillId="0" borderId="40" xfId="2" applyNumberFormat="1" applyFont="1" applyFill="1" applyBorder="1" applyAlignment="1">
      <alignment horizontal="center" vertical="center"/>
    </xf>
    <xf numFmtId="14" fontId="50" fillId="0" borderId="0" xfId="0" applyNumberFormat="1" applyFont="1" applyAlignment="1">
      <alignment horizontal="center" vertical="center"/>
    </xf>
    <xf numFmtId="166" fontId="51" fillId="0" borderId="0" xfId="1" applyNumberFormat="1" applyFont="1" applyAlignment="1">
      <alignment horizontal="center" vertical="center"/>
    </xf>
    <xf numFmtId="0" fontId="52" fillId="0" borderId="0" xfId="0" applyFont="1" applyAlignment="1">
      <alignment horizontal="center" vertical="center"/>
    </xf>
    <xf numFmtId="0" fontId="51" fillId="0" borderId="0" xfId="0" applyFont="1" applyFill="1" applyAlignment="1">
      <alignment horizontal="center" vertical="center"/>
    </xf>
    <xf numFmtId="0" fontId="51" fillId="0" borderId="0" xfId="0" applyFont="1" applyAlignment="1">
      <alignment horizontal="center" vertical="center"/>
    </xf>
    <xf numFmtId="0" fontId="0" fillId="0" borderId="10" xfId="0" applyFont="1" applyFill="1" applyBorder="1" applyAlignment="1">
      <alignment horizontal="center" vertical="center" wrapText="1"/>
    </xf>
    <xf numFmtId="167" fontId="0" fillId="33" borderId="10" xfId="1" applyNumberFormat="1" applyFont="1" applyFill="1" applyBorder="1" applyAlignment="1">
      <alignment horizontal="center" vertical="center"/>
    </xf>
    <xf numFmtId="9" fontId="0" fillId="33" borderId="10" xfId="2" applyFont="1" applyFill="1" applyBorder="1" applyAlignment="1">
      <alignment horizontal="center" vertical="center" wrapText="1"/>
    </xf>
    <xf numFmtId="9" fontId="0" fillId="64" borderId="10" xfId="2" applyNumberFormat="1" applyFont="1" applyFill="1" applyBorder="1" applyAlignment="1">
      <alignment horizontal="center" vertical="center"/>
    </xf>
    <xf numFmtId="9" fontId="50" fillId="34" borderId="39" xfId="2" applyNumberFormat="1" applyFont="1" applyFill="1" applyBorder="1" applyAlignment="1">
      <alignment horizontal="center" vertical="center"/>
    </xf>
    <xf numFmtId="9" fontId="50" fillId="62" borderId="10" xfId="0" applyNumberFormat="1" applyFont="1" applyFill="1" applyBorder="1" applyAlignment="1">
      <alignment horizontal="center" vertical="center" wrapText="1"/>
    </xf>
    <xf numFmtId="9" fontId="20" fillId="0" borderId="33" xfId="2" applyFont="1" applyFill="1" applyBorder="1" applyAlignment="1">
      <alignment horizontal="center" vertical="center"/>
    </xf>
    <xf numFmtId="0" fontId="0" fillId="33" borderId="41" xfId="0" applyFont="1" applyFill="1" applyBorder="1" applyAlignment="1">
      <alignment horizontal="center" vertical="center" wrapText="1"/>
    </xf>
    <xf numFmtId="49" fontId="0" fillId="0" borderId="10" xfId="2" quotePrefix="1" applyNumberFormat="1" applyFont="1" applyFill="1" applyBorder="1" applyAlignment="1">
      <alignment horizontal="center" vertical="center" wrapText="1"/>
    </xf>
    <xf numFmtId="49" fontId="50" fillId="0" borderId="10" xfId="2" quotePrefix="1" applyNumberFormat="1" applyFont="1" applyFill="1" applyBorder="1" applyAlignment="1">
      <alignment horizontal="center" vertical="center" wrapText="1"/>
    </xf>
    <xf numFmtId="9" fontId="0" fillId="0" borderId="10" xfId="2" applyNumberFormat="1" applyFont="1" applyFill="1" applyBorder="1" applyAlignment="1">
      <alignment horizontal="center" vertical="center" wrapText="1"/>
    </xf>
    <xf numFmtId="167" fontId="50" fillId="0" borderId="10" xfId="1" applyNumberFormat="1" applyFont="1" applyFill="1" applyBorder="1" applyAlignment="1">
      <alignment horizontal="center" vertical="center"/>
    </xf>
    <xf numFmtId="9" fontId="50" fillId="0" borderId="11" xfId="2" applyFont="1" applyFill="1" applyBorder="1" applyAlignment="1">
      <alignment horizontal="center" vertical="center"/>
    </xf>
    <xf numFmtId="0" fontId="50" fillId="0" borderId="10" xfId="0" applyFont="1" applyBorder="1" applyAlignment="1">
      <alignment horizontal="center" vertical="center" wrapText="1"/>
    </xf>
    <xf numFmtId="14" fontId="50" fillId="0" borderId="10" xfId="2" applyNumberFormat="1" applyFont="1" applyFill="1" applyBorder="1" applyAlignment="1">
      <alignment horizontal="center" vertical="center"/>
    </xf>
    <xf numFmtId="14" fontId="50" fillId="0" borderId="11" xfId="2" applyNumberFormat="1" applyFont="1" applyFill="1" applyBorder="1" applyAlignment="1">
      <alignment horizontal="center" vertical="center"/>
    </xf>
    <xf numFmtId="49" fontId="0" fillId="0" borderId="10" xfId="0" applyNumberFormat="1" applyFont="1" applyFill="1" applyBorder="1" applyAlignment="1">
      <alignment horizontal="center" vertical="center" wrapText="1"/>
    </xf>
    <xf numFmtId="0" fontId="0" fillId="0" borderId="32" xfId="0" applyBorder="1" applyAlignment="1">
      <alignment horizontal="center" vertical="center" wrapText="1"/>
    </xf>
    <xf numFmtId="167" fontId="0" fillId="0" borderId="10" xfId="1" applyNumberFormat="1" applyFont="1" applyFill="1" applyBorder="1" applyAlignment="1">
      <alignment horizontal="center" vertical="center" wrapText="1"/>
    </xf>
    <xf numFmtId="3" fontId="0" fillId="0" borderId="0" xfId="0" applyNumberFormat="1" applyAlignment="1">
      <alignment horizontal="center" vertical="center"/>
    </xf>
    <xf numFmtId="9" fontId="0" fillId="0" borderId="28" xfId="2" applyFont="1" applyFill="1" applyBorder="1" applyAlignment="1">
      <alignment horizontal="center" vertical="center" wrapText="1"/>
    </xf>
    <xf numFmtId="17" fontId="50" fillId="0" borderId="0" xfId="0" applyNumberFormat="1" applyFont="1" applyAlignment="1">
      <alignment horizontal="center" vertical="center"/>
    </xf>
    <xf numFmtId="0" fontId="0" fillId="0" borderId="42" xfId="0" applyFont="1" applyBorder="1" applyAlignment="1">
      <alignment horizontal="center" vertical="center" wrapText="1"/>
    </xf>
    <xf numFmtId="9" fontId="0" fillId="63" borderId="42" xfId="2" applyNumberFormat="1" applyFont="1" applyFill="1" applyBorder="1" applyAlignment="1">
      <alignment horizontal="center" vertical="center"/>
    </xf>
    <xf numFmtId="0" fontId="0" fillId="63" borderId="32" xfId="0" applyFill="1" applyBorder="1" applyAlignment="1">
      <alignment horizontal="center" vertical="center"/>
    </xf>
    <xf numFmtId="49" fontId="0" fillId="0" borderId="42" xfId="2" quotePrefix="1" applyNumberFormat="1" applyFont="1" applyFill="1" applyBorder="1" applyAlignment="1">
      <alignment horizontal="center" vertical="center" wrapText="1"/>
    </xf>
    <xf numFmtId="9" fontId="0" fillId="0" borderId="42" xfId="2" applyFont="1" applyFill="1" applyBorder="1" applyAlignment="1">
      <alignment horizontal="center" vertical="center" wrapText="1"/>
    </xf>
    <xf numFmtId="0" fontId="0" fillId="0" borderId="32" xfId="0" applyBorder="1" applyAlignment="1">
      <alignment horizontal="center" vertical="center"/>
    </xf>
    <xf numFmtId="167" fontId="0" fillId="0" borderId="42" xfId="1" applyNumberFormat="1" applyFont="1" applyFill="1" applyBorder="1" applyAlignment="1">
      <alignment horizontal="center" vertical="center"/>
    </xf>
    <xf numFmtId="6" fontId="0" fillId="0" borderId="32" xfId="0" applyNumberFormat="1" applyBorder="1" applyAlignment="1">
      <alignment horizontal="center" vertical="center"/>
    </xf>
    <xf numFmtId="166" fontId="0" fillId="0" borderId="32" xfId="1" applyNumberFormat="1" applyFont="1" applyBorder="1" applyAlignment="1">
      <alignment horizontal="center" vertical="center"/>
    </xf>
    <xf numFmtId="49" fontId="0" fillId="0" borderId="42" xfId="2" applyNumberFormat="1" applyFont="1" applyFill="1" applyBorder="1" applyAlignment="1">
      <alignment horizontal="center" vertical="center" wrapText="1"/>
    </xf>
    <xf numFmtId="9" fontId="0" fillId="63" borderId="42" xfId="0" applyNumberFormat="1" applyFont="1" applyFill="1" applyBorder="1" applyAlignment="1">
      <alignment horizontal="center" vertical="center" wrapText="1"/>
    </xf>
    <xf numFmtId="9" fontId="0" fillId="0" borderId="42" xfId="0" applyNumberFormat="1" applyFont="1" applyFill="1" applyBorder="1" applyAlignment="1">
      <alignment horizontal="center" vertical="center" wrapText="1"/>
    </xf>
    <xf numFmtId="9" fontId="0" fillId="0" borderId="42" xfId="0" applyNumberFormat="1" applyFont="1" applyBorder="1" applyAlignment="1">
      <alignment horizontal="center" vertical="center" wrapText="1"/>
    </xf>
    <xf numFmtId="14" fontId="0" fillId="0" borderId="42" xfId="2" applyNumberFormat="1" applyFont="1" applyFill="1" applyBorder="1" applyAlignment="1">
      <alignment horizontal="center" vertical="center"/>
    </xf>
    <xf numFmtId="14" fontId="0" fillId="0" borderId="32" xfId="0" applyNumberFormat="1" applyBorder="1" applyAlignment="1">
      <alignment horizontal="center" vertical="center"/>
    </xf>
    <xf numFmtId="0" fontId="0" fillId="0" borderId="16" xfId="0" applyBorder="1" applyAlignment="1">
      <alignment horizontal="center" vertical="center"/>
    </xf>
    <xf numFmtId="9" fontId="0" fillId="0" borderId="32" xfId="0" applyNumberFormat="1" applyFont="1" applyFill="1" applyBorder="1" applyAlignment="1">
      <alignment horizontal="center" vertical="center" wrapText="1"/>
    </xf>
    <xf numFmtId="0" fontId="0" fillId="0" borderId="32" xfId="0" applyFill="1" applyBorder="1" applyAlignment="1">
      <alignment horizontal="center" vertical="center"/>
    </xf>
    <xf numFmtId="9" fontId="0" fillId="0" borderId="32" xfId="0" applyNumberFormat="1" applyBorder="1" applyAlignment="1">
      <alignment horizontal="center" vertical="center"/>
    </xf>
    <xf numFmtId="0" fontId="0" fillId="0" borderId="32" xfId="0" applyFont="1" applyFill="1" applyBorder="1" applyAlignment="1">
      <alignment horizontal="center" vertical="center" wrapText="1"/>
    </xf>
    <xf numFmtId="9" fontId="20" fillId="0" borderId="32" xfId="2" applyFont="1" applyFill="1" applyBorder="1" applyAlignment="1">
      <alignment horizontal="center" vertical="center"/>
    </xf>
    <xf numFmtId="164" fontId="0" fillId="0" borderId="32" xfId="1" applyNumberFormat="1" applyFont="1" applyFill="1" applyBorder="1" applyAlignment="1">
      <alignment horizontal="center" vertical="center" wrapText="1"/>
    </xf>
    <xf numFmtId="9" fontId="0" fillId="0" borderId="32" xfId="2" applyFont="1" applyFill="1" applyBorder="1" applyAlignment="1">
      <alignment horizontal="center" vertical="center"/>
    </xf>
    <xf numFmtId="14" fontId="0" fillId="0" borderId="32" xfId="2" applyNumberFormat="1" applyFont="1" applyFill="1" applyBorder="1" applyAlignment="1">
      <alignment horizontal="center" vertical="center"/>
    </xf>
    <xf numFmtId="9" fontId="0" fillId="34" borderId="32" xfId="0" applyNumberFormat="1" applyFont="1" applyFill="1" applyBorder="1" applyAlignment="1">
      <alignment horizontal="center" vertical="center" wrapText="1"/>
    </xf>
    <xf numFmtId="49" fontId="0" fillId="0" borderId="32" xfId="2" applyNumberFormat="1" applyFont="1" applyFill="1" applyBorder="1" applyAlignment="1">
      <alignment horizontal="center" vertical="center" wrapText="1"/>
    </xf>
    <xf numFmtId="167" fontId="0" fillId="0" borderId="32" xfId="1" applyNumberFormat="1" applyFont="1" applyFill="1" applyBorder="1" applyAlignment="1">
      <alignment horizontal="center" vertical="center"/>
    </xf>
    <xf numFmtId="9" fontId="0" fillId="0" borderId="32" xfId="2" applyFont="1" applyFill="1" applyBorder="1" applyAlignment="1">
      <alignment horizontal="center" vertical="center" wrapText="1"/>
    </xf>
    <xf numFmtId="0" fontId="18" fillId="33" borderId="32" xfId="0" applyFont="1" applyFill="1" applyBorder="1" applyAlignment="1">
      <alignment horizontal="center" vertical="center"/>
    </xf>
    <xf numFmtId="0" fontId="48" fillId="33" borderId="32" xfId="0" applyFont="1" applyFill="1" applyBorder="1" applyAlignment="1">
      <alignment horizontal="center" vertical="center"/>
    </xf>
    <xf numFmtId="0" fontId="18" fillId="33" borderId="13" xfId="0" applyFont="1" applyFill="1" applyBorder="1" applyAlignment="1">
      <alignment horizontal="center" vertical="center"/>
    </xf>
    <xf numFmtId="0" fontId="18" fillId="33" borderId="24" xfId="0" applyFont="1" applyFill="1" applyBorder="1" applyAlignment="1">
      <alignment horizontal="center" vertical="center"/>
    </xf>
    <xf numFmtId="0" fontId="18" fillId="33" borderId="29" xfId="0" applyFont="1" applyFill="1" applyBorder="1" applyAlignment="1">
      <alignment horizontal="center" vertical="center"/>
    </xf>
    <xf numFmtId="0" fontId="18" fillId="33" borderId="0" xfId="0" applyFont="1" applyFill="1" applyBorder="1" applyAlignment="1">
      <alignment horizontal="center" vertical="center"/>
    </xf>
    <xf numFmtId="0" fontId="18" fillId="33" borderId="31" xfId="0" applyFont="1" applyFill="1" applyBorder="1" applyAlignment="1">
      <alignment horizontal="center" vertical="center"/>
    </xf>
  </cellXfs>
  <cellStyles count="320">
    <cellStyle name="20% - Accent1 2" xfId="3"/>
    <cellStyle name="20% - Accent1 2 2" xfId="4"/>
    <cellStyle name="20% - Accent1 3" xfId="5"/>
    <cellStyle name="20% - Accent1 3 2" xfId="6"/>
    <cellStyle name="20% - Accent1 4" xfId="7"/>
    <cellStyle name="20% - Accent1 4 2" xfId="8"/>
    <cellStyle name="20% - Accent1 5" xfId="9"/>
    <cellStyle name="20% - Accent1 5 2" xfId="10"/>
    <cellStyle name="20% - Accent1 6" xfId="11"/>
    <cellStyle name="20% - Accent1 7" xfId="12"/>
    <cellStyle name="20% - Accent1 8" xfId="13"/>
    <cellStyle name="20% - Accent1 9" xfId="14"/>
    <cellStyle name="20% - Accent2 2" xfId="15"/>
    <cellStyle name="20% - Accent2 2 2" xfId="16"/>
    <cellStyle name="20% - Accent2 3" xfId="17"/>
    <cellStyle name="20% - Accent2 3 2" xfId="18"/>
    <cellStyle name="20% - Accent2 4" xfId="19"/>
    <cellStyle name="20% - Accent2 4 2" xfId="20"/>
    <cellStyle name="20% - Accent2 5" xfId="21"/>
    <cellStyle name="20% - Accent2 5 2" xfId="22"/>
    <cellStyle name="20% - Accent2 6" xfId="23"/>
    <cellStyle name="20% - Accent2 7" xfId="24"/>
    <cellStyle name="20% - Accent2 8" xfId="25"/>
    <cellStyle name="20% - Accent2 9" xfId="26"/>
    <cellStyle name="20% - Accent3 2" xfId="27"/>
    <cellStyle name="20% - Accent3 2 2" xfId="28"/>
    <cellStyle name="20% - Accent3 3" xfId="29"/>
    <cellStyle name="20% - Accent3 3 2" xfId="30"/>
    <cellStyle name="20% - Accent3 4" xfId="31"/>
    <cellStyle name="20% - Accent3 4 2" xfId="32"/>
    <cellStyle name="20% - Accent3 5" xfId="33"/>
    <cellStyle name="20% - Accent3 5 2" xfId="34"/>
    <cellStyle name="20% - Accent3 6" xfId="35"/>
    <cellStyle name="20% - Accent3 7" xfId="36"/>
    <cellStyle name="20% - Accent3 8" xfId="37"/>
    <cellStyle name="20% - Accent3 9" xfId="38"/>
    <cellStyle name="20% - Accent4 2" xfId="39"/>
    <cellStyle name="20% - Accent4 2 2" xfId="40"/>
    <cellStyle name="20% - Accent4 3" xfId="41"/>
    <cellStyle name="20% - Accent4 3 2" xfId="42"/>
    <cellStyle name="20% - Accent4 4" xfId="43"/>
    <cellStyle name="20% - Accent4 4 2" xfId="44"/>
    <cellStyle name="20% - Accent4 5" xfId="45"/>
    <cellStyle name="20% - Accent4 5 2" xfId="46"/>
    <cellStyle name="20% - Accent4 6" xfId="47"/>
    <cellStyle name="20% - Accent4 7" xfId="48"/>
    <cellStyle name="20% - Accent4 8" xfId="49"/>
    <cellStyle name="20% - Accent4 9" xfId="50"/>
    <cellStyle name="20% - Accent5 2" xfId="51"/>
    <cellStyle name="20% - Accent5 2 2" xfId="52"/>
    <cellStyle name="20% - Accent5 3" xfId="53"/>
    <cellStyle name="20% - Accent5 3 2" xfId="54"/>
    <cellStyle name="20% - Accent5 4" xfId="55"/>
    <cellStyle name="20% - Accent5 4 2" xfId="56"/>
    <cellStyle name="20% - Accent5 5" xfId="57"/>
    <cellStyle name="20% - Accent5 5 2" xfId="58"/>
    <cellStyle name="20% - Accent5 6" xfId="59"/>
    <cellStyle name="20% - Accent5 7" xfId="60"/>
    <cellStyle name="20% - Accent5 8" xfId="61"/>
    <cellStyle name="20% - Accent5 9" xfId="62"/>
    <cellStyle name="20% - Accent6 2" xfId="63"/>
    <cellStyle name="20% - Accent6 2 2" xfId="64"/>
    <cellStyle name="20% - Accent6 3" xfId="65"/>
    <cellStyle name="20% - Accent6 3 2" xfId="66"/>
    <cellStyle name="20% - Accent6 4" xfId="67"/>
    <cellStyle name="20% - Accent6 4 2" xfId="68"/>
    <cellStyle name="20% - Accent6 5" xfId="69"/>
    <cellStyle name="20% - Accent6 5 2" xfId="70"/>
    <cellStyle name="20% - Accent6 6" xfId="71"/>
    <cellStyle name="20% - Accent6 7" xfId="72"/>
    <cellStyle name="20% - Accent6 8" xfId="73"/>
    <cellStyle name="20% - Accent6 9" xfId="74"/>
    <cellStyle name="40% - Accent1 2" xfId="75"/>
    <cellStyle name="40% - Accent1 2 2" xfId="76"/>
    <cellStyle name="40% - Accent1 3" xfId="77"/>
    <cellStyle name="40% - Accent1 3 2" xfId="78"/>
    <cellStyle name="40% - Accent1 4" xfId="79"/>
    <cellStyle name="40% - Accent1 4 2" xfId="80"/>
    <cellStyle name="40% - Accent1 5" xfId="81"/>
    <cellStyle name="40% - Accent1 5 2" xfId="82"/>
    <cellStyle name="40% - Accent1 6" xfId="83"/>
    <cellStyle name="40% - Accent1 7" xfId="84"/>
    <cellStyle name="40% - Accent1 8" xfId="85"/>
    <cellStyle name="40% - Accent1 9" xfId="86"/>
    <cellStyle name="40% - Accent2 2" xfId="87"/>
    <cellStyle name="40% - Accent2 2 2" xfId="88"/>
    <cellStyle name="40% - Accent2 3" xfId="89"/>
    <cellStyle name="40% - Accent2 3 2" xfId="90"/>
    <cellStyle name="40% - Accent2 4" xfId="91"/>
    <cellStyle name="40% - Accent2 4 2" xfId="92"/>
    <cellStyle name="40% - Accent2 5" xfId="93"/>
    <cellStyle name="40% - Accent2 5 2" xfId="94"/>
    <cellStyle name="40% - Accent2 6" xfId="95"/>
    <cellStyle name="40% - Accent2 7" xfId="96"/>
    <cellStyle name="40% - Accent2 8" xfId="97"/>
    <cellStyle name="40% - Accent2 9" xfId="98"/>
    <cellStyle name="40% - Accent3 2" xfId="99"/>
    <cellStyle name="40% - Accent3 2 2" xfId="100"/>
    <cellStyle name="40% - Accent3 3" xfId="101"/>
    <cellStyle name="40% - Accent3 3 2" xfId="102"/>
    <cellStyle name="40% - Accent3 4" xfId="103"/>
    <cellStyle name="40% - Accent3 4 2" xfId="104"/>
    <cellStyle name="40% - Accent3 5" xfId="105"/>
    <cellStyle name="40% - Accent3 5 2" xfId="106"/>
    <cellStyle name="40% - Accent3 6" xfId="107"/>
    <cellStyle name="40% - Accent3 7" xfId="108"/>
    <cellStyle name="40% - Accent3 8" xfId="109"/>
    <cellStyle name="40% - Accent3 9" xfId="110"/>
    <cellStyle name="40% - Accent4 2" xfId="111"/>
    <cellStyle name="40% - Accent4 2 2" xfId="112"/>
    <cellStyle name="40% - Accent4 3" xfId="113"/>
    <cellStyle name="40% - Accent4 3 2" xfId="114"/>
    <cellStyle name="40% - Accent4 4" xfId="115"/>
    <cellStyle name="40% - Accent4 4 2" xfId="116"/>
    <cellStyle name="40% - Accent4 5" xfId="117"/>
    <cellStyle name="40% - Accent4 5 2" xfId="118"/>
    <cellStyle name="40% - Accent4 6" xfId="119"/>
    <cellStyle name="40% - Accent4 7" xfId="120"/>
    <cellStyle name="40% - Accent4 8" xfId="121"/>
    <cellStyle name="40% - Accent4 9" xfId="122"/>
    <cellStyle name="40% - Accent5 2" xfId="123"/>
    <cellStyle name="40% - Accent5 2 2" xfId="124"/>
    <cellStyle name="40% - Accent5 3" xfId="125"/>
    <cellStyle name="40% - Accent5 3 2" xfId="126"/>
    <cellStyle name="40% - Accent5 4" xfId="127"/>
    <cellStyle name="40% - Accent5 4 2" xfId="128"/>
    <cellStyle name="40% - Accent5 5" xfId="129"/>
    <cellStyle name="40% - Accent5 5 2" xfId="130"/>
    <cellStyle name="40% - Accent5 6" xfId="131"/>
    <cellStyle name="40% - Accent5 7" xfId="132"/>
    <cellStyle name="40% - Accent5 8" xfId="133"/>
    <cellStyle name="40% - Accent5 9" xfId="134"/>
    <cellStyle name="40% - Accent6 2" xfId="135"/>
    <cellStyle name="40% - Accent6 2 2" xfId="136"/>
    <cellStyle name="40% - Accent6 3" xfId="137"/>
    <cellStyle name="40% - Accent6 3 2" xfId="138"/>
    <cellStyle name="40% - Accent6 4" xfId="139"/>
    <cellStyle name="40% - Accent6 4 2" xfId="140"/>
    <cellStyle name="40% - Accent6 5" xfId="141"/>
    <cellStyle name="40% - Accent6 5 2" xfId="142"/>
    <cellStyle name="40% - Accent6 6" xfId="143"/>
    <cellStyle name="40% - Accent6 7" xfId="144"/>
    <cellStyle name="40% - Accent6 8" xfId="145"/>
    <cellStyle name="40% - Accent6 9" xfId="146"/>
    <cellStyle name="60% - Accent1 2" xfId="147"/>
    <cellStyle name="60% - Accent1 3" xfId="148"/>
    <cellStyle name="60% - Accent2 2" xfId="149"/>
    <cellStyle name="60% - Accent2 3" xfId="150"/>
    <cellStyle name="60% - Accent3 2" xfId="151"/>
    <cellStyle name="60% - Accent3 3" xfId="152"/>
    <cellStyle name="60% - Accent4 2" xfId="153"/>
    <cellStyle name="60% - Accent4 3" xfId="154"/>
    <cellStyle name="60% - Accent5 2" xfId="155"/>
    <cellStyle name="60% - Accent5 3" xfId="156"/>
    <cellStyle name="60% - Accent6 2" xfId="157"/>
    <cellStyle name="60% - Accent6 3" xfId="158"/>
    <cellStyle name="Accent1 2" xfId="159"/>
    <cellStyle name="Accent1 3" xfId="160"/>
    <cellStyle name="Accent2 2" xfId="161"/>
    <cellStyle name="Accent2 3" xfId="162"/>
    <cellStyle name="Accent3 2" xfId="163"/>
    <cellStyle name="Accent3 3" xfId="164"/>
    <cellStyle name="Accent4 2" xfId="165"/>
    <cellStyle name="Accent4 3" xfId="166"/>
    <cellStyle name="Accent5 2" xfId="167"/>
    <cellStyle name="Accent5 3" xfId="168"/>
    <cellStyle name="Accent6 2" xfId="169"/>
    <cellStyle name="Accent6 3" xfId="170"/>
    <cellStyle name="amount" xfId="171"/>
    <cellStyle name="Bad 2" xfId="172"/>
    <cellStyle name="Bad 3" xfId="173"/>
    <cellStyle name="Body text" xfId="174"/>
    <cellStyle name="Calculation 2" xfId="175"/>
    <cellStyle name="Calculation 3" xfId="176"/>
    <cellStyle name="Check Cell 2" xfId="177"/>
    <cellStyle name="Check Cell 3" xfId="178"/>
    <cellStyle name="Comma" xfId="1" builtinId="3"/>
    <cellStyle name="Comma [0] 2" xfId="179"/>
    <cellStyle name="Comma [0] 2 2" xfId="180"/>
    <cellStyle name="Comma [0] 3" xfId="181"/>
    <cellStyle name="Comma [0] 3 2" xfId="182"/>
    <cellStyle name="Comma 10" xfId="183"/>
    <cellStyle name="Comma 10 2" xfId="184"/>
    <cellStyle name="Comma 11" xfId="185"/>
    <cellStyle name="Comma 11 2" xfId="186"/>
    <cellStyle name="Comma 12" xfId="187"/>
    <cellStyle name="Comma 13" xfId="188"/>
    <cellStyle name="Comma 14" xfId="189"/>
    <cellStyle name="Comma 15" xfId="190"/>
    <cellStyle name="Comma 15 2" xfId="191"/>
    <cellStyle name="Comma 15 3" xfId="192"/>
    <cellStyle name="Comma 16" xfId="193"/>
    <cellStyle name="Comma 17" xfId="194"/>
    <cellStyle name="Comma 17 2" xfId="195"/>
    <cellStyle name="Comma 18" xfId="196"/>
    <cellStyle name="Comma 18 2" xfId="197"/>
    <cellStyle name="Comma 19" xfId="198"/>
    <cellStyle name="Comma 19 2" xfId="199"/>
    <cellStyle name="Comma 2" xfId="200"/>
    <cellStyle name="Comma 2 2" xfId="201"/>
    <cellStyle name="Comma 2 3" xfId="202"/>
    <cellStyle name="Comma 20" xfId="203"/>
    <cellStyle name="Comma 20 2" xfId="204"/>
    <cellStyle name="Comma 21" xfId="205"/>
    <cellStyle name="Comma 21 2" xfId="206"/>
    <cellStyle name="Comma 22" xfId="207"/>
    <cellStyle name="Comma 22 2" xfId="208"/>
    <cellStyle name="Comma 23" xfId="209"/>
    <cellStyle name="Comma 24" xfId="210"/>
    <cellStyle name="Comma 25" xfId="211"/>
    <cellStyle name="Comma 3" xfId="212"/>
    <cellStyle name="Comma 3 2" xfId="213"/>
    <cellStyle name="Comma 3 3" xfId="214"/>
    <cellStyle name="Comma 3 4" xfId="215"/>
    <cellStyle name="Comma 4" xfId="216"/>
    <cellStyle name="Comma 4 2" xfId="217"/>
    <cellStyle name="Comma 5" xfId="218"/>
    <cellStyle name="Comma 5 2" xfId="219"/>
    <cellStyle name="Comma 6" xfId="220"/>
    <cellStyle name="Comma 6 2" xfId="221"/>
    <cellStyle name="Comma 7" xfId="222"/>
    <cellStyle name="Comma 7 2" xfId="223"/>
    <cellStyle name="Comma 8" xfId="224"/>
    <cellStyle name="Comma 8 2" xfId="225"/>
    <cellStyle name="Comma 9" xfId="226"/>
    <cellStyle name="Comma 9 2" xfId="227"/>
    <cellStyle name="Currency [0] 2" xfId="228"/>
    <cellStyle name="Currency [0] 3" xfId="229"/>
    <cellStyle name="Currency 2" xfId="230"/>
    <cellStyle name="Explanatory Text 2" xfId="231"/>
    <cellStyle name="Explanatory Text 3" xfId="232"/>
    <cellStyle name="Good 2" xfId="233"/>
    <cellStyle name="Good 3" xfId="234"/>
    <cellStyle name="header" xfId="235"/>
    <cellStyle name="Header Total" xfId="236"/>
    <cellStyle name="Header1" xfId="237"/>
    <cellStyle name="Header2" xfId="238"/>
    <cellStyle name="Header3" xfId="239"/>
    <cellStyle name="Header4" xfId="240"/>
    <cellStyle name="Heading 1 2" xfId="241"/>
    <cellStyle name="Heading 1 3" xfId="242"/>
    <cellStyle name="Heading 2 2" xfId="243"/>
    <cellStyle name="Heading 2 3" xfId="244"/>
    <cellStyle name="Heading 3 2" xfId="245"/>
    <cellStyle name="Heading 3 3" xfId="246"/>
    <cellStyle name="Heading 4 2" xfId="247"/>
    <cellStyle name="Heading 4 3" xfId="248"/>
    <cellStyle name="Input 2" xfId="249"/>
    <cellStyle name="Input 3" xfId="250"/>
    <cellStyle name="Linked Cell 2" xfId="251"/>
    <cellStyle name="Linked Cell 3" xfId="252"/>
    <cellStyle name="Neutral 2" xfId="253"/>
    <cellStyle name="Neutral 3" xfId="254"/>
    <cellStyle name="NonPrint_Heading" xfId="255"/>
    <cellStyle name="Normal" xfId="0" builtinId="0"/>
    <cellStyle name="Normal 10" xfId="256"/>
    <cellStyle name="Normal 10 2" xfId="257"/>
    <cellStyle name="Normal 11" xfId="258"/>
    <cellStyle name="Normal 11 2" xfId="259"/>
    <cellStyle name="Normal 12" xfId="260"/>
    <cellStyle name="Normal 13" xfId="261"/>
    <cellStyle name="Normal 2" xfId="262"/>
    <cellStyle name="Normal 2 2" xfId="263"/>
    <cellStyle name="Normal 2 2 2" xfId="264"/>
    <cellStyle name="Normal 2 3" xfId="265"/>
    <cellStyle name="Normal 2 4" xfId="266"/>
    <cellStyle name="Normal 2 5" xfId="267"/>
    <cellStyle name="Normal 2 6" xfId="268"/>
    <cellStyle name="Normal 2 7" xfId="269"/>
    <cellStyle name="Normal 2 8" xfId="270"/>
    <cellStyle name="Normal 2 9" xfId="271"/>
    <cellStyle name="Normal 2_Sheet2" xfId="272"/>
    <cellStyle name="Normal 3" xfId="273"/>
    <cellStyle name="Normal 3 2" xfId="274"/>
    <cellStyle name="Normal 4" xfId="275"/>
    <cellStyle name="Normal 4 2" xfId="276"/>
    <cellStyle name="Normal 5" xfId="277"/>
    <cellStyle name="Normal 5 2" xfId="278"/>
    <cellStyle name="Normal 5 3" xfId="279"/>
    <cellStyle name="Normal 6" xfId="280"/>
    <cellStyle name="Normal 6 2" xfId="281"/>
    <cellStyle name="Normal 7" xfId="282"/>
    <cellStyle name="Normal 7 2" xfId="283"/>
    <cellStyle name="Normal 7 3" xfId="284"/>
    <cellStyle name="Normal 8" xfId="285"/>
    <cellStyle name="Normal 8 2" xfId="286"/>
    <cellStyle name="Normal 8 3" xfId="287"/>
    <cellStyle name="Normal 9" xfId="288"/>
    <cellStyle name="Normal 9 2" xfId="289"/>
    <cellStyle name="Note 10" xfId="290"/>
    <cellStyle name="Note 2" xfId="291"/>
    <cellStyle name="Note 2 2" xfId="292"/>
    <cellStyle name="Note 2 3" xfId="293"/>
    <cellStyle name="Note 3" xfId="294"/>
    <cellStyle name="Note 3 2" xfId="295"/>
    <cellStyle name="Note 4" xfId="296"/>
    <cellStyle name="Note 4 2" xfId="297"/>
    <cellStyle name="Note 5" xfId="298"/>
    <cellStyle name="Note 5 2" xfId="299"/>
    <cellStyle name="Note 6" xfId="300"/>
    <cellStyle name="Note 6 2" xfId="301"/>
    <cellStyle name="Note 7" xfId="302"/>
    <cellStyle name="Note 8" xfId="303"/>
    <cellStyle name="Note 9" xfId="304"/>
    <cellStyle name="Output 2" xfId="305"/>
    <cellStyle name="Output 3" xfId="306"/>
    <cellStyle name="Percent" xfId="2" builtinId="5"/>
    <cellStyle name="Percent 2" xfId="307"/>
    <cellStyle name="Percent 3" xfId="308"/>
    <cellStyle name="Percent 3 2" xfId="309"/>
    <cellStyle name="Percent 3 3" xfId="310"/>
    <cellStyle name="Percent 4" xfId="311"/>
    <cellStyle name="Product Title" xfId="312"/>
    <cellStyle name="Text" xfId="313"/>
    <cellStyle name="Title 2" xfId="314"/>
    <cellStyle name="Title 3" xfId="315"/>
    <cellStyle name="Total 2" xfId="316"/>
    <cellStyle name="Total 3" xfId="317"/>
    <cellStyle name="Warning Text 2" xfId="318"/>
    <cellStyle name="Warning Text 3" xfId="3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108857</xdr:colOff>
      <xdr:row>1</xdr:row>
      <xdr:rowOff>146277</xdr:rowOff>
    </xdr:from>
    <xdr:to>
      <xdr:col>6</xdr:col>
      <xdr:colOff>923685</xdr:colOff>
      <xdr:row>6</xdr:row>
      <xdr:rowOff>68035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336777"/>
          <a:ext cx="4884964" cy="1323294"/>
        </a:xfrm>
        <a:prstGeom prst="rect">
          <a:avLst/>
        </a:prstGeom>
      </xdr:spPr>
    </xdr:pic>
    <xdr:clientData/>
  </xdr:twoCellAnchor>
  <xdr:twoCellAnchor>
    <xdr:from>
      <xdr:col>28</xdr:col>
      <xdr:colOff>54429</xdr:colOff>
      <xdr:row>1</xdr:row>
      <xdr:rowOff>27214</xdr:rowOff>
    </xdr:from>
    <xdr:to>
      <xdr:col>32</xdr:col>
      <xdr:colOff>789214</xdr:colOff>
      <xdr:row>6</xdr:row>
      <xdr:rowOff>172811</xdr:rowOff>
    </xdr:to>
    <xdr:pic>
      <xdr:nvPicPr>
        <xdr:cNvPr id="5" name="Picture 4" descr="HM GOV_660_AW"/>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65786" y="27214"/>
          <a:ext cx="5456464" cy="1683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26</xdr:col>
      <xdr:colOff>2408465</xdr:colOff>
      <xdr:row>1</xdr:row>
      <xdr:rowOff>27214</xdr:rowOff>
    </xdr:from>
    <xdr:to>
      <xdr:col>32</xdr:col>
      <xdr:colOff>789214</xdr:colOff>
      <xdr:row>6</xdr:row>
      <xdr:rowOff>172811</xdr:rowOff>
    </xdr:to>
    <xdr:pic>
      <xdr:nvPicPr>
        <xdr:cNvPr id="3" name="Picture 2" descr="HM GOV_660_A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67565" y="217714"/>
          <a:ext cx="4705349" cy="1717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258535</xdr:colOff>
      <xdr:row>0</xdr:row>
      <xdr:rowOff>136073</xdr:rowOff>
    </xdr:from>
    <xdr:to>
      <xdr:col>4</xdr:col>
      <xdr:colOff>911678</xdr:colOff>
      <xdr:row>6</xdr:row>
      <xdr:rowOff>132732</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6964" y="136073"/>
          <a:ext cx="1823357" cy="17519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2408465</xdr:colOff>
      <xdr:row>1</xdr:row>
      <xdr:rowOff>27214</xdr:rowOff>
    </xdr:from>
    <xdr:to>
      <xdr:col>30</xdr:col>
      <xdr:colOff>789214</xdr:colOff>
      <xdr:row>6</xdr:row>
      <xdr:rowOff>172811</xdr:rowOff>
    </xdr:to>
    <xdr:pic>
      <xdr:nvPicPr>
        <xdr:cNvPr id="2" name="Picture 1" descr="HM GOV_660_A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38865" y="217714"/>
          <a:ext cx="4705349" cy="1679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557892</xdr:colOff>
      <xdr:row>1</xdr:row>
      <xdr:rowOff>40821</xdr:rowOff>
    </xdr:from>
    <xdr:to>
      <xdr:col>10</xdr:col>
      <xdr:colOff>367392</xdr:colOff>
      <xdr:row>6</xdr:row>
      <xdr:rowOff>172674</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39042" y="231321"/>
          <a:ext cx="4295775" cy="17198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9</xdr:col>
      <xdr:colOff>114083</xdr:colOff>
      <xdr:row>4</xdr:row>
      <xdr:rowOff>167095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1150" y="190500"/>
          <a:ext cx="4476533" cy="1374049"/>
        </a:xfrm>
        <a:prstGeom prst="rect">
          <a:avLst/>
        </a:prstGeom>
      </xdr:spPr>
    </xdr:pic>
    <xdr:clientData/>
  </xdr:twoCellAnchor>
  <xdr:twoCellAnchor editAs="oneCell">
    <xdr:from>
      <xdr:col>26</xdr:col>
      <xdr:colOff>0</xdr:colOff>
      <xdr:row>2</xdr:row>
      <xdr:rowOff>323850</xdr:rowOff>
    </xdr:from>
    <xdr:to>
      <xdr:col>28</xdr:col>
      <xdr:colOff>839293</xdr:colOff>
      <xdr:row>5</xdr:row>
      <xdr:rowOff>83828</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249775" y="838200"/>
          <a:ext cx="2020393" cy="819974"/>
        </a:xfrm>
        <a:prstGeom prst="rect">
          <a:avLst/>
        </a:prstGeom>
      </xdr:spPr>
    </xdr:pic>
    <xdr:clientData/>
  </xdr:twoCellAnchor>
  <xdr:twoCellAnchor editAs="oneCell">
    <xdr:from>
      <xdr:col>28</xdr:col>
      <xdr:colOff>1409700</xdr:colOff>
      <xdr:row>2</xdr:row>
      <xdr:rowOff>228600</xdr:rowOff>
    </xdr:from>
    <xdr:to>
      <xdr:col>30</xdr:col>
      <xdr:colOff>783482</xdr:colOff>
      <xdr:row>5</xdr:row>
      <xdr:rowOff>92930</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840575" y="742950"/>
          <a:ext cx="1945532" cy="9243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3</xdr:row>
      <xdr:rowOff>329973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886325" cy="1290637"/>
        </a:xfrm>
        <a:prstGeom prst="rect">
          <a:avLst/>
        </a:prstGeom>
      </xdr:spPr>
    </xdr:pic>
    <xdr:clientData/>
  </xdr:twoCellAnchor>
  <xdr:twoCellAnchor editAs="oneCell">
    <xdr:from>
      <xdr:col>28</xdr:col>
      <xdr:colOff>489857</xdr:colOff>
      <xdr:row>0</xdr:row>
      <xdr:rowOff>176893</xdr:rowOff>
    </xdr:from>
    <xdr:to>
      <xdr:col>32</xdr:col>
      <xdr:colOff>933462</xdr:colOff>
      <xdr:row>3</xdr:row>
      <xdr:rowOff>122465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615932" y="176893"/>
          <a:ext cx="4196455" cy="906236"/>
        </a:xfrm>
        <a:prstGeom prst="rect">
          <a:avLst/>
        </a:prstGeom>
      </xdr:spPr>
    </xdr:pic>
    <xdr:clientData/>
  </xdr:twoCellAnchor>
  <xdr:twoCellAnchor>
    <xdr:from>
      <xdr:col>30</xdr:col>
      <xdr:colOff>55803</xdr:colOff>
      <xdr:row>3</xdr:row>
      <xdr:rowOff>333664</xdr:rowOff>
    </xdr:from>
    <xdr:to>
      <xdr:col>32</xdr:col>
      <xdr:colOff>55803</xdr:colOff>
      <xdr:row>8</xdr:row>
      <xdr:rowOff>9527</xdr:rowOff>
    </xdr:to>
    <xdr:pic>
      <xdr:nvPicPr>
        <xdr:cNvPr id="4" name="Picture 3" descr="HM GOV_660_AW"/>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362978" y="1267114"/>
          <a:ext cx="2571750" cy="876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108857</xdr:colOff>
      <xdr:row>1</xdr:row>
      <xdr:rowOff>146277</xdr:rowOff>
    </xdr:from>
    <xdr:to>
      <xdr:col>7</xdr:col>
      <xdr:colOff>27214</xdr:colOff>
      <xdr:row>4</xdr:row>
      <xdr:rowOff>149677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336777"/>
          <a:ext cx="4890407" cy="1210354"/>
        </a:xfrm>
        <a:prstGeom prst="rect">
          <a:avLst/>
        </a:prstGeom>
      </xdr:spPr>
    </xdr:pic>
    <xdr:clientData/>
  </xdr:twoCellAnchor>
  <xdr:twoCellAnchor editAs="oneCell">
    <xdr:from>
      <xdr:col>30</xdr:col>
      <xdr:colOff>0</xdr:colOff>
      <xdr:row>2</xdr:row>
      <xdr:rowOff>0</xdr:rowOff>
    </xdr:from>
    <xdr:to>
      <xdr:col>32</xdr:col>
      <xdr:colOff>128783</xdr:colOff>
      <xdr:row>4</xdr:row>
      <xdr:rowOff>155342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516725" y="514350"/>
          <a:ext cx="2700533" cy="10248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5_%20Annex%202%20DorselLEP_Dashboard_14-1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EZ\Implementation%20plan\DorselLEP_Dashboard_29-04-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hanulova\AppData\Local\Microsoft\Windows\Temporary%20Internet%20Files\Content.Outlook\0R14F0WS\DorselLEP_Dashboard_09-12-19%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Deal"/>
      <sheetName val="Growing Places Fund"/>
      <sheetName val="Dorset Gateway"/>
      <sheetName val="Dorset Innovation Park"/>
      <sheetName val="Careers and Enterprise Company"/>
      <sheetName val="ESIF"/>
      <sheetName val="Data"/>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Deal"/>
      <sheetName val="Growing Places Fund"/>
      <sheetName val="Dorset Gateway"/>
      <sheetName val="Dorset Innovation Park"/>
      <sheetName val="Data"/>
    </sheetNames>
    <sheetDataSet>
      <sheetData sheetId="0"/>
      <sheetData sheetId="1"/>
      <sheetData sheetId="2"/>
      <sheetData sheetId="3">
        <row r="13">
          <cell r="U13">
            <v>284501</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Deal"/>
      <sheetName val="Growing Places Fund"/>
      <sheetName val="Dorset Gateway"/>
      <sheetName val="Dorset Innovation Park"/>
      <sheetName val="Careers and Enterprise Company"/>
      <sheetName val="ESIF"/>
      <sheetName val="Data"/>
    </sheetNames>
    <sheetDataSet>
      <sheetData sheetId="0">
        <row r="8">
          <cell r="A8">
            <v>43804</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H47"/>
  <sheetViews>
    <sheetView showGridLines="0" tabSelected="1" zoomScale="70" zoomScaleNormal="70" workbookViewId="0">
      <pane ySplit="11" topLeftCell="A46" activePane="bottomLeft" state="frozenSplit"/>
      <selection pane="bottomLeft" activeCell="A48" sqref="A48"/>
    </sheetView>
  </sheetViews>
  <sheetFormatPr defaultColWidth="9.140625" defaultRowHeight="15" x14ac:dyDescent="0.25"/>
  <cols>
    <col min="1" max="1" width="24.7109375" style="29" customWidth="1"/>
    <col min="2" max="2" width="1.85546875" style="30" customWidth="1"/>
    <col min="3" max="3" width="15.7109375" style="29" customWidth="1"/>
    <col min="4" max="4" width="1.85546875" style="30" customWidth="1"/>
    <col min="5" max="5" width="15.140625" style="29" customWidth="1"/>
    <col min="6" max="6" width="1.85546875" style="30" customWidth="1"/>
    <col min="7" max="7" width="16.28515625" style="29" customWidth="1"/>
    <col min="8" max="8" width="1.85546875" style="30" customWidth="1"/>
    <col min="9" max="9" width="12.7109375" style="29" customWidth="1"/>
    <col min="10" max="10" width="1.85546875" style="30" customWidth="1"/>
    <col min="11" max="11" width="12.7109375" style="29" customWidth="1"/>
    <col min="12" max="12" width="1.85546875" style="30" customWidth="1"/>
    <col min="13" max="13" width="10.7109375" style="29" customWidth="1"/>
    <col min="14" max="14" width="1.85546875" style="30" customWidth="1"/>
    <col min="15" max="15" width="14.42578125" style="29" bestFit="1" customWidth="1"/>
    <col min="16" max="16" width="1.85546875" style="30" customWidth="1"/>
    <col min="17" max="17" width="40.5703125" style="29" customWidth="1"/>
    <col min="18" max="18" width="1.85546875" style="30" customWidth="1"/>
    <col min="19" max="19" width="14.42578125" style="32" bestFit="1" customWidth="1"/>
    <col min="20" max="20" width="2.85546875" style="30" customWidth="1"/>
    <col min="21" max="21" width="13.5703125" style="29" bestFit="1" customWidth="1"/>
    <col min="22" max="22" width="1.85546875" style="30" customWidth="1"/>
    <col min="23" max="23" width="13.5703125" style="29" bestFit="1" customWidth="1"/>
    <col min="24" max="24" width="1.85546875" style="30" customWidth="1"/>
    <col min="25" max="25" width="11.7109375" style="29" customWidth="1"/>
    <col min="26" max="26" width="1.85546875" style="30" customWidth="1"/>
    <col min="27" max="27" width="58.28515625" style="29" customWidth="1"/>
    <col min="28" max="28" width="1.85546875" style="30" customWidth="1"/>
    <col min="29" max="29" width="20.7109375" style="29" customWidth="1"/>
    <col min="30" max="30" width="1.85546875" style="30" customWidth="1"/>
    <col min="31" max="31" width="48.28515625" style="29" customWidth="1"/>
    <col min="32" max="32" width="1.85546875" style="30" customWidth="1"/>
    <col min="33" max="33" width="19.5703125" style="29" customWidth="1"/>
    <col min="34" max="16384" width="9.140625" style="29"/>
  </cols>
  <sheetData>
    <row r="1" spans="1:33" ht="14.45" hidden="1" x14ac:dyDescent="0.3"/>
    <row r="2" spans="1:33" ht="25.9" x14ac:dyDescent="0.3">
      <c r="Q2" s="32"/>
      <c r="R2" s="31"/>
      <c r="S2" s="30"/>
      <c r="T2" s="29"/>
    </row>
    <row r="3" spans="1:33" ht="19.149999999999999" customHeight="1" x14ac:dyDescent="0.3">
      <c r="I3" s="29" t="s">
        <v>4</v>
      </c>
      <c r="Q3" s="87"/>
      <c r="R3" s="88" t="s">
        <v>18</v>
      </c>
      <c r="S3" s="89"/>
      <c r="T3" s="90"/>
      <c r="U3" s="90"/>
      <c r="V3" s="89"/>
      <c r="W3" s="90"/>
    </row>
    <row r="4" spans="1:33" ht="33.6" x14ac:dyDescent="0.3">
      <c r="P4" s="29"/>
      <c r="Q4" s="89"/>
      <c r="R4" s="88" t="s">
        <v>22</v>
      </c>
      <c r="S4" s="89"/>
      <c r="T4" s="90"/>
      <c r="U4" s="90"/>
      <c r="V4" s="89"/>
      <c r="W4" s="90"/>
    </row>
    <row r="5" spans="1:33" ht="14.45" x14ac:dyDescent="0.3">
      <c r="P5" s="29"/>
      <c r="Q5" s="30"/>
      <c r="S5" s="29"/>
    </row>
    <row r="7" spans="1:33" ht="18" x14ac:dyDescent="0.3">
      <c r="A7" s="33" t="s">
        <v>17</v>
      </c>
    </row>
    <row r="8" spans="1:33" ht="14.45" x14ac:dyDescent="0.3">
      <c r="A8" s="112">
        <v>43952</v>
      </c>
    </row>
    <row r="9" spans="1:33" ht="14.45" x14ac:dyDescent="0.3">
      <c r="Q9" s="29" t="s">
        <v>4</v>
      </c>
    </row>
    <row r="10" spans="1:33" ht="18" x14ac:dyDescent="0.3">
      <c r="A10" s="143" t="s">
        <v>8</v>
      </c>
      <c r="B10" s="144"/>
      <c r="C10" s="144"/>
      <c r="D10" s="144"/>
      <c r="E10" s="144"/>
      <c r="F10" s="144"/>
      <c r="G10" s="144"/>
      <c r="H10" s="144"/>
      <c r="I10" s="144"/>
      <c r="J10" s="144"/>
      <c r="K10" s="144"/>
      <c r="L10" s="144"/>
      <c r="M10" s="144"/>
      <c r="N10" s="144"/>
      <c r="O10" s="144"/>
      <c r="P10" s="144"/>
      <c r="Q10" s="145"/>
      <c r="S10" s="141" t="s">
        <v>12</v>
      </c>
      <c r="T10" s="142"/>
      <c r="U10" s="142"/>
      <c r="V10" s="142"/>
      <c r="W10" s="142"/>
      <c r="X10" s="142"/>
      <c r="Y10" s="142"/>
      <c r="AA10" s="143" t="s">
        <v>13</v>
      </c>
      <c r="AB10" s="144"/>
      <c r="AC10" s="144"/>
      <c r="AD10" s="144"/>
      <c r="AE10" s="144"/>
      <c r="AF10" s="144"/>
      <c r="AG10" s="145"/>
    </row>
    <row r="11" spans="1:33" ht="60" x14ac:dyDescent="0.25">
      <c r="A11" s="19" t="s">
        <v>0</v>
      </c>
      <c r="B11" s="34"/>
      <c r="C11" s="19" t="s">
        <v>1</v>
      </c>
      <c r="D11" s="1"/>
      <c r="E11" s="19" t="s">
        <v>2</v>
      </c>
      <c r="F11" s="1"/>
      <c r="G11" s="19" t="s">
        <v>3</v>
      </c>
      <c r="H11" s="1"/>
      <c r="I11" s="19" t="s">
        <v>15</v>
      </c>
      <c r="J11" s="1"/>
      <c r="K11" s="19" t="s">
        <v>16</v>
      </c>
      <c r="L11" s="1"/>
      <c r="M11" s="19" t="s">
        <v>9</v>
      </c>
      <c r="N11" s="1"/>
      <c r="O11" s="19" t="s">
        <v>5</v>
      </c>
      <c r="P11" s="1"/>
      <c r="Q11" s="19" t="s">
        <v>14</v>
      </c>
      <c r="R11" s="1"/>
      <c r="S11" s="19" t="s">
        <v>10</v>
      </c>
      <c r="T11" s="1"/>
      <c r="U11" s="19" t="s">
        <v>21</v>
      </c>
      <c r="V11" s="19"/>
      <c r="W11" s="19" t="s">
        <v>19</v>
      </c>
      <c r="X11" s="19"/>
      <c r="Y11" s="19" t="s">
        <v>11</v>
      </c>
      <c r="AA11" s="19" t="s">
        <v>89</v>
      </c>
      <c r="AB11" s="19"/>
      <c r="AC11" s="19" t="s">
        <v>20</v>
      </c>
      <c r="AD11" s="19"/>
      <c r="AE11" s="19" t="s">
        <v>261</v>
      </c>
      <c r="AF11" s="19"/>
      <c r="AG11" s="77" t="s">
        <v>20</v>
      </c>
    </row>
    <row r="12" spans="1:33" s="30" customFormat="1" ht="14.45" x14ac:dyDescent="0.3">
      <c r="A12" s="47"/>
      <c r="B12" s="48"/>
      <c r="C12" s="49"/>
      <c r="D12" s="50"/>
      <c r="E12" s="51"/>
      <c r="F12" s="50"/>
      <c r="G12" s="51"/>
      <c r="H12" s="50"/>
      <c r="I12" s="52"/>
      <c r="J12" s="53"/>
      <c r="K12" s="52"/>
      <c r="L12" s="50"/>
      <c r="M12" s="51"/>
      <c r="N12" s="50"/>
      <c r="O12" s="54"/>
      <c r="P12" s="50"/>
      <c r="Q12" s="55"/>
      <c r="R12" s="50"/>
      <c r="S12" s="56"/>
      <c r="T12" s="50"/>
      <c r="U12" s="57"/>
      <c r="V12" s="50"/>
      <c r="W12" s="47"/>
      <c r="X12" s="50"/>
      <c r="Y12" s="47"/>
      <c r="Z12" s="50"/>
      <c r="AA12" s="57"/>
      <c r="AB12" s="50"/>
      <c r="AC12" s="57"/>
      <c r="AD12" s="50"/>
      <c r="AE12" s="57"/>
      <c r="AF12" s="50"/>
      <c r="AG12" s="78"/>
    </row>
    <row r="13" spans="1:33" ht="108" customHeight="1" x14ac:dyDescent="0.25">
      <c r="A13" s="28" t="s">
        <v>45</v>
      </c>
      <c r="B13" s="2"/>
      <c r="C13" s="5" t="s">
        <v>43</v>
      </c>
      <c r="D13" s="58"/>
      <c r="E13" s="6" t="s">
        <v>44</v>
      </c>
      <c r="F13" s="59"/>
      <c r="G13" s="6" t="s">
        <v>29</v>
      </c>
      <c r="H13" s="4"/>
      <c r="I13" s="20">
        <v>42095</v>
      </c>
      <c r="J13" s="22"/>
      <c r="K13" s="20">
        <v>44286</v>
      </c>
      <c r="L13" s="4"/>
      <c r="M13" s="6">
        <f>IF($A$8&gt;K13,100%,($A$8-I13)/(K13-I13))</f>
        <v>0.84755819260611598</v>
      </c>
      <c r="N13" s="4"/>
      <c r="O13" s="62" t="s">
        <v>25</v>
      </c>
      <c r="P13" s="4"/>
      <c r="Q13" s="14" t="s">
        <v>84</v>
      </c>
      <c r="R13" s="4"/>
      <c r="S13" s="102">
        <v>49692346.359999999</v>
      </c>
      <c r="T13" s="103"/>
      <c r="U13" s="102">
        <v>41024246</v>
      </c>
      <c r="V13" s="103"/>
      <c r="W13" s="110">
        <v>37197035</v>
      </c>
      <c r="X13" s="4"/>
      <c r="Y13" s="18">
        <f t="shared" ref="Y13:Y19" si="0">W13/U13</f>
        <v>0.90670855961618402</v>
      </c>
      <c r="AA13" s="14" t="s">
        <v>93</v>
      </c>
      <c r="AB13" s="58"/>
      <c r="AC13" s="67" t="s">
        <v>88</v>
      </c>
      <c r="AD13" s="59"/>
      <c r="AE13" s="14" t="s">
        <v>91</v>
      </c>
      <c r="AF13" s="4"/>
      <c r="AG13" s="79" t="s">
        <v>88</v>
      </c>
    </row>
    <row r="14" spans="1:33" ht="136.5" customHeight="1" x14ac:dyDescent="0.25">
      <c r="A14" s="28" t="s">
        <v>63</v>
      </c>
      <c r="B14" s="2"/>
      <c r="C14" s="5" t="s">
        <v>207</v>
      </c>
      <c r="D14" s="4"/>
      <c r="E14" s="3" t="s">
        <v>75</v>
      </c>
      <c r="F14" s="4"/>
      <c r="G14" s="6" t="s">
        <v>29</v>
      </c>
      <c r="H14" s="4"/>
      <c r="I14" s="20">
        <v>42095</v>
      </c>
      <c r="J14" s="22"/>
      <c r="K14" s="20">
        <v>44286</v>
      </c>
      <c r="L14" s="4"/>
      <c r="M14" s="6">
        <f t="shared" ref="M14:M19" si="1">IF($A$8&gt;K14,100%,($A$8-I14)/(K14-I14))</f>
        <v>0.84755819260611598</v>
      </c>
      <c r="N14" s="4"/>
      <c r="O14" s="62" t="s">
        <v>25</v>
      </c>
      <c r="P14" s="4"/>
      <c r="Q14" s="14" t="s">
        <v>208</v>
      </c>
      <c r="R14" s="4"/>
      <c r="S14" s="17">
        <v>24853500</v>
      </c>
      <c r="T14" s="4"/>
      <c r="U14" s="17">
        <v>21819000</v>
      </c>
      <c r="V14" s="4"/>
      <c r="W14" s="17">
        <v>20074488.609999999</v>
      </c>
      <c r="X14" s="4"/>
      <c r="Y14" s="18">
        <f t="shared" si="0"/>
        <v>0.92004622622484988</v>
      </c>
      <c r="Z14" s="4"/>
      <c r="AA14" s="14" t="s">
        <v>366</v>
      </c>
      <c r="AB14" s="4"/>
      <c r="AC14" s="15" t="s">
        <v>88</v>
      </c>
      <c r="AD14" s="4"/>
      <c r="AE14" s="14" t="s">
        <v>327</v>
      </c>
      <c r="AF14" s="4"/>
      <c r="AG14" s="79" t="s">
        <v>88</v>
      </c>
    </row>
    <row r="15" spans="1:33" ht="72" customHeight="1" x14ac:dyDescent="0.25">
      <c r="A15" s="28" t="s">
        <v>363</v>
      </c>
      <c r="B15" s="2"/>
      <c r="C15" s="5" t="s">
        <v>54</v>
      </c>
      <c r="D15" s="4"/>
      <c r="E15" s="3" t="s">
        <v>44</v>
      </c>
      <c r="F15" s="4"/>
      <c r="G15" s="6" t="s">
        <v>29</v>
      </c>
      <c r="H15" s="4"/>
      <c r="I15" s="20">
        <v>43990</v>
      </c>
      <c r="J15" s="22"/>
      <c r="K15" s="20">
        <v>44286</v>
      </c>
      <c r="L15" s="4"/>
      <c r="M15" s="6">
        <f t="shared" si="1"/>
        <v>-0.12837837837837837</v>
      </c>
      <c r="N15" s="4"/>
      <c r="O15" s="62" t="s">
        <v>25</v>
      </c>
      <c r="P15" s="4"/>
      <c r="Q15" s="14" t="s">
        <v>273</v>
      </c>
      <c r="R15" s="4"/>
      <c r="S15" s="17">
        <v>1931571.4</v>
      </c>
      <c r="T15" s="4"/>
      <c r="U15" s="17">
        <v>1618162.92</v>
      </c>
      <c r="V15" s="4"/>
      <c r="W15" s="17">
        <v>4200</v>
      </c>
      <c r="X15" s="4"/>
      <c r="Y15" s="18">
        <f t="shared" si="0"/>
        <v>2.5955359303375955E-3</v>
      </c>
      <c r="Z15" s="4"/>
      <c r="AA15" s="99" t="s">
        <v>273</v>
      </c>
      <c r="AB15" s="4"/>
      <c r="AC15" s="62" t="s">
        <v>25</v>
      </c>
      <c r="AD15" s="4"/>
      <c r="AE15" s="99" t="s">
        <v>274</v>
      </c>
      <c r="AF15" s="4"/>
      <c r="AG15" s="79" t="s">
        <v>88</v>
      </c>
    </row>
    <row r="16" spans="1:33" ht="137.25" customHeight="1" x14ac:dyDescent="0.25">
      <c r="A16" s="28" t="s">
        <v>276</v>
      </c>
      <c r="B16" s="2"/>
      <c r="C16" s="5" t="s">
        <v>206</v>
      </c>
      <c r="D16" s="4"/>
      <c r="E16" s="3" t="s">
        <v>74</v>
      </c>
      <c r="F16" s="4"/>
      <c r="G16" s="6" t="s">
        <v>29</v>
      </c>
      <c r="H16" s="4"/>
      <c r="I16" s="20">
        <v>43191</v>
      </c>
      <c r="J16" s="22"/>
      <c r="K16" s="20">
        <v>44286</v>
      </c>
      <c r="L16" s="4"/>
      <c r="M16" s="6">
        <f t="shared" si="1"/>
        <v>0.69497716894977168</v>
      </c>
      <c r="N16" s="4"/>
      <c r="O16" s="62" t="s">
        <v>25</v>
      </c>
      <c r="P16" s="4"/>
      <c r="Q16" s="14" t="s">
        <v>367</v>
      </c>
      <c r="R16" s="4"/>
      <c r="S16" s="17">
        <v>3591227.33</v>
      </c>
      <c r="T16" s="4"/>
      <c r="U16" s="17">
        <v>3180227.33</v>
      </c>
      <c r="V16" s="4"/>
      <c r="W16" s="17">
        <v>415494.84</v>
      </c>
      <c r="X16" s="4"/>
      <c r="Y16" s="18">
        <f t="shared" si="0"/>
        <v>0.13064941492720272</v>
      </c>
      <c r="Z16" s="4"/>
      <c r="AA16" s="14" t="s">
        <v>368</v>
      </c>
      <c r="AB16" s="4"/>
      <c r="AC16" s="15" t="s">
        <v>88</v>
      </c>
      <c r="AD16" s="4"/>
      <c r="AE16" s="14" t="s">
        <v>316</v>
      </c>
      <c r="AF16" s="4"/>
      <c r="AG16" s="79" t="s">
        <v>88</v>
      </c>
    </row>
    <row r="17" spans="1:33" ht="95.25" customHeight="1" x14ac:dyDescent="0.25">
      <c r="A17" s="28" t="s">
        <v>61</v>
      </c>
      <c r="B17" s="2"/>
      <c r="C17" s="5" t="s">
        <v>52</v>
      </c>
      <c r="D17" s="4"/>
      <c r="E17" s="3" t="s">
        <v>72</v>
      </c>
      <c r="F17" s="4"/>
      <c r="G17" s="6" t="s">
        <v>30</v>
      </c>
      <c r="H17" s="4"/>
      <c r="I17" s="20">
        <v>42309</v>
      </c>
      <c r="J17" s="22"/>
      <c r="K17" s="20">
        <v>42582</v>
      </c>
      <c r="L17" s="4"/>
      <c r="M17" s="6">
        <f t="shared" si="1"/>
        <v>1</v>
      </c>
      <c r="N17" s="4"/>
      <c r="O17" s="25" t="s">
        <v>26</v>
      </c>
      <c r="P17" s="4"/>
      <c r="Q17" s="14" t="s">
        <v>115</v>
      </c>
      <c r="R17" s="4"/>
      <c r="S17" s="17">
        <v>1200000</v>
      </c>
      <c r="T17" s="4"/>
      <c r="U17" s="17">
        <v>900000</v>
      </c>
      <c r="V17" s="4"/>
      <c r="W17" s="17">
        <v>900000</v>
      </c>
      <c r="X17" s="4"/>
      <c r="Y17" s="18">
        <f t="shared" si="0"/>
        <v>1</v>
      </c>
      <c r="Z17" s="4"/>
      <c r="AA17" s="14" t="s">
        <v>257</v>
      </c>
      <c r="AB17" s="4"/>
      <c r="AC17" s="65" t="s">
        <v>86</v>
      </c>
      <c r="AD17" s="4"/>
      <c r="AE17" s="99" t="s">
        <v>269</v>
      </c>
      <c r="AF17" s="4"/>
      <c r="AG17" s="79" t="s">
        <v>88</v>
      </c>
    </row>
    <row r="18" spans="1:33" ht="177.6" customHeight="1" x14ac:dyDescent="0.25">
      <c r="A18" s="28" t="s">
        <v>324</v>
      </c>
      <c r="B18" s="2"/>
      <c r="C18" s="5" t="s">
        <v>282</v>
      </c>
      <c r="D18" s="4"/>
      <c r="E18" s="3" t="s">
        <v>44</v>
      </c>
      <c r="F18" s="4"/>
      <c r="G18" s="6" t="s">
        <v>30</v>
      </c>
      <c r="H18" s="4"/>
      <c r="I18" s="105">
        <v>43752</v>
      </c>
      <c r="J18" s="106"/>
      <c r="K18" s="105">
        <v>44165</v>
      </c>
      <c r="L18" s="4"/>
      <c r="M18" s="6">
        <f t="shared" si="1"/>
        <v>0.48426150121065376</v>
      </c>
      <c r="N18" s="4"/>
      <c r="O18" s="62" t="s">
        <v>25</v>
      </c>
      <c r="P18" s="4"/>
      <c r="Q18" s="14" t="s">
        <v>283</v>
      </c>
      <c r="R18" s="4"/>
      <c r="S18" s="17">
        <v>653672</v>
      </c>
      <c r="T18" s="4"/>
      <c r="U18" s="17">
        <v>610000</v>
      </c>
      <c r="V18" s="4"/>
      <c r="W18" s="17">
        <v>59911</v>
      </c>
      <c r="X18" s="4"/>
      <c r="Y18" s="18">
        <f t="shared" si="0"/>
        <v>9.8214754098360654E-2</v>
      </c>
      <c r="Z18" s="4"/>
      <c r="AA18" s="14" t="s">
        <v>284</v>
      </c>
      <c r="AB18" s="4"/>
      <c r="AC18" s="15" t="s">
        <v>88</v>
      </c>
      <c r="AD18" s="4"/>
      <c r="AE18" s="99" t="s">
        <v>285</v>
      </c>
      <c r="AF18" s="4"/>
      <c r="AG18" s="79" t="s">
        <v>88</v>
      </c>
    </row>
    <row r="19" spans="1:33" ht="152.25" customHeight="1" x14ac:dyDescent="0.25">
      <c r="A19" s="28" t="s">
        <v>290</v>
      </c>
      <c r="B19" s="2"/>
      <c r="C19" s="5" t="s">
        <v>52</v>
      </c>
      <c r="D19" s="4"/>
      <c r="E19" s="3" t="s">
        <v>72</v>
      </c>
      <c r="F19" s="4"/>
      <c r="G19" s="6" t="s">
        <v>30</v>
      </c>
      <c r="H19" s="4"/>
      <c r="I19" s="105">
        <v>43752</v>
      </c>
      <c r="J19" s="106"/>
      <c r="K19" s="105">
        <v>44104</v>
      </c>
      <c r="L19" s="4"/>
      <c r="M19" s="6">
        <f t="shared" si="1"/>
        <v>0.56818181818181823</v>
      </c>
      <c r="N19" s="4"/>
      <c r="O19" s="62" t="s">
        <v>25</v>
      </c>
      <c r="P19" s="4"/>
      <c r="Q19" s="14" t="s">
        <v>291</v>
      </c>
      <c r="R19" s="4"/>
      <c r="S19" s="17">
        <v>200000</v>
      </c>
      <c r="T19" s="4"/>
      <c r="U19" s="17">
        <v>111675</v>
      </c>
      <c r="V19" s="4"/>
      <c r="W19" s="17">
        <v>111675</v>
      </c>
      <c r="X19" s="4"/>
      <c r="Y19" s="18">
        <f t="shared" si="0"/>
        <v>1</v>
      </c>
      <c r="Z19" s="4"/>
      <c r="AA19" s="14" t="s">
        <v>292</v>
      </c>
      <c r="AB19" s="4"/>
      <c r="AC19" s="15" t="s">
        <v>88</v>
      </c>
      <c r="AD19" s="4"/>
      <c r="AE19" s="14" t="s">
        <v>293</v>
      </c>
      <c r="AF19" s="4"/>
      <c r="AG19" s="79" t="s">
        <v>88</v>
      </c>
    </row>
    <row r="20" spans="1:33" ht="194.45" customHeight="1" x14ac:dyDescent="0.25">
      <c r="A20" s="28" t="s">
        <v>211</v>
      </c>
      <c r="B20" s="2"/>
      <c r="C20" s="5" t="s">
        <v>205</v>
      </c>
      <c r="D20" s="4"/>
      <c r="E20" s="3" t="s">
        <v>79</v>
      </c>
      <c r="F20" s="4"/>
      <c r="G20" s="6" t="s">
        <v>30</v>
      </c>
      <c r="H20" s="4"/>
      <c r="I20" s="20">
        <v>43647</v>
      </c>
      <c r="J20" s="22"/>
      <c r="K20" s="20">
        <v>43784</v>
      </c>
      <c r="L20" s="4"/>
      <c r="M20" s="6">
        <f t="shared" ref="M20:M25" si="2">IF($A$8&gt;K20,100%,($A$8-I20)/(K20-I20))</f>
        <v>1</v>
      </c>
      <c r="N20" s="4"/>
      <c r="O20" s="25" t="s">
        <v>26</v>
      </c>
      <c r="P20" s="4"/>
      <c r="Q20" s="14" t="s">
        <v>210</v>
      </c>
      <c r="R20" s="4"/>
      <c r="S20" s="17">
        <v>250000</v>
      </c>
      <c r="T20" s="4"/>
      <c r="U20" s="17">
        <v>250000</v>
      </c>
      <c r="V20" s="4"/>
      <c r="W20" s="17">
        <v>251296.13</v>
      </c>
      <c r="X20" s="4"/>
      <c r="Y20" s="18">
        <f>W20/U20</f>
        <v>1.00518452</v>
      </c>
      <c r="Z20" s="4"/>
      <c r="AA20" s="99" t="s">
        <v>351</v>
      </c>
      <c r="AB20" s="4"/>
      <c r="AC20" s="65" t="s">
        <v>86</v>
      </c>
      <c r="AD20" s="4"/>
      <c r="AE20" s="99" t="s">
        <v>352</v>
      </c>
      <c r="AF20" s="4"/>
      <c r="AG20" s="79" t="s">
        <v>88</v>
      </c>
    </row>
    <row r="21" spans="1:33" ht="123" customHeight="1" x14ac:dyDescent="0.25">
      <c r="A21" s="91" t="s">
        <v>278</v>
      </c>
      <c r="B21" s="2"/>
      <c r="C21" s="63" t="s">
        <v>205</v>
      </c>
      <c r="D21" s="4"/>
      <c r="E21" s="6" t="s">
        <v>205</v>
      </c>
      <c r="F21" s="4"/>
      <c r="G21" s="6" t="s">
        <v>30</v>
      </c>
      <c r="H21" s="4"/>
      <c r="I21" s="105">
        <v>43752</v>
      </c>
      <c r="J21" s="106"/>
      <c r="K21" s="105">
        <v>44165</v>
      </c>
      <c r="L21" s="4"/>
      <c r="M21" s="6">
        <f t="shared" si="2"/>
        <v>0.48426150121065376</v>
      </c>
      <c r="N21" s="4"/>
      <c r="O21" s="62" t="s">
        <v>25</v>
      </c>
      <c r="P21" s="4"/>
      <c r="Q21" s="14" t="s">
        <v>279</v>
      </c>
      <c r="R21" s="4"/>
      <c r="S21" s="17">
        <v>605000</v>
      </c>
      <c r="T21" s="4"/>
      <c r="U21" s="17">
        <v>605000</v>
      </c>
      <c r="V21" s="4"/>
      <c r="W21" s="17">
        <v>375705.37</v>
      </c>
      <c r="X21" s="4"/>
      <c r="Y21" s="18">
        <f>W21/U21</f>
        <v>0.62100061157024788</v>
      </c>
      <c r="Z21" s="4"/>
      <c r="AA21" s="100" t="s">
        <v>281</v>
      </c>
      <c r="AB21" s="4"/>
      <c r="AC21" s="15" t="s">
        <v>88</v>
      </c>
      <c r="AD21" s="4"/>
      <c r="AE21" s="99" t="s">
        <v>280</v>
      </c>
      <c r="AF21" s="4"/>
      <c r="AG21" s="79" t="s">
        <v>88</v>
      </c>
    </row>
    <row r="22" spans="1:33" ht="123" customHeight="1" x14ac:dyDescent="0.25">
      <c r="A22" s="28" t="s">
        <v>263</v>
      </c>
      <c r="B22" s="2"/>
      <c r="C22" s="5" t="s">
        <v>42</v>
      </c>
      <c r="D22" s="4"/>
      <c r="E22" s="3" t="s">
        <v>73</v>
      </c>
      <c r="F22" s="4"/>
      <c r="G22" s="6" t="s">
        <v>30</v>
      </c>
      <c r="H22" s="4"/>
      <c r="I22" s="20">
        <v>42333</v>
      </c>
      <c r="J22" s="22"/>
      <c r="K22" s="20">
        <v>42674</v>
      </c>
      <c r="L22" s="4"/>
      <c r="M22" s="6">
        <f t="shared" si="2"/>
        <v>1</v>
      </c>
      <c r="N22" s="4"/>
      <c r="O22" s="25" t="s">
        <v>26</v>
      </c>
      <c r="P22" s="4"/>
      <c r="Q22" s="14" t="s">
        <v>265</v>
      </c>
      <c r="R22" s="4"/>
      <c r="S22" s="17">
        <v>895263</v>
      </c>
      <c r="T22" s="4"/>
      <c r="U22" s="17">
        <v>565150</v>
      </c>
      <c r="V22" s="4"/>
      <c r="W22" s="17">
        <v>564637</v>
      </c>
      <c r="X22" s="4"/>
      <c r="Y22" s="18">
        <f>W22/U22</f>
        <v>0.99909227638679998</v>
      </c>
      <c r="Z22" s="4"/>
      <c r="AA22" s="100" t="s">
        <v>267</v>
      </c>
      <c r="AB22" s="4"/>
      <c r="AC22" s="65" t="s">
        <v>86</v>
      </c>
      <c r="AD22" s="4"/>
      <c r="AE22" s="99" t="s">
        <v>271</v>
      </c>
      <c r="AF22" s="4"/>
      <c r="AG22" s="79" t="s">
        <v>88</v>
      </c>
    </row>
    <row r="23" spans="1:33" ht="123" customHeight="1" x14ac:dyDescent="0.25">
      <c r="A23" s="28" t="s">
        <v>264</v>
      </c>
      <c r="B23" s="2"/>
      <c r="C23" s="5" t="s">
        <v>42</v>
      </c>
      <c r="D23" s="4"/>
      <c r="E23" s="3" t="s">
        <v>73</v>
      </c>
      <c r="F23" s="4"/>
      <c r="G23" s="6" t="s">
        <v>30</v>
      </c>
      <c r="H23" s="4"/>
      <c r="I23" s="20">
        <v>42333</v>
      </c>
      <c r="J23" s="22"/>
      <c r="K23" s="20">
        <v>42674</v>
      </c>
      <c r="L23" s="4"/>
      <c r="M23" s="6">
        <f t="shared" si="2"/>
        <v>1</v>
      </c>
      <c r="N23" s="4"/>
      <c r="O23" s="25" t="s">
        <v>26</v>
      </c>
      <c r="P23" s="4"/>
      <c r="Q23" s="14" t="s">
        <v>266</v>
      </c>
      <c r="R23" s="4"/>
      <c r="S23" s="17">
        <v>2567160</v>
      </c>
      <c r="T23" s="4"/>
      <c r="U23" s="17">
        <v>2000000</v>
      </c>
      <c r="V23" s="4"/>
      <c r="W23" s="17">
        <v>1998054</v>
      </c>
      <c r="X23" s="4"/>
      <c r="Y23" s="18">
        <f>W23/U23</f>
        <v>0.999027</v>
      </c>
      <c r="Z23" s="4"/>
      <c r="AA23" s="100" t="s">
        <v>268</v>
      </c>
      <c r="AB23" s="4"/>
      <c r="AC23" s="65" t="s">
        <v>86</v>
      </c>
      <c r="AD23" s="4"/>
      <c r="AE23" s="99" t="s">
        <v>270</v>
      </c>
      <c r="AF23" s="4"/>
      <c r="AG23" s="79" t="s">
        <v>88</v>
      </c>
    </row>
    <row r="24" spans="1:33" ht="63" customHeight="1" x14ac:dyDescent="0.25">
      <c r="A24" s="28" t="s">
        <v>296</v>
      </c>
      <c r="B24" s="2"/>
      <c r="C24" s="5" t="s">
        <v>282</v>
      </c>
      <c r="D24" s="4"/>
      <c r="E24" s="3" t="s">
        <v>44</v>
      </c>
      <c r="F24" s="4"/>
      <c r="G24" s="6" t="s">
        <v>30</v>
      </c>
      <c r="H24" s="4"/>
      <c r="I24" s="20">
        <v>43899</v>
      </c>
      <c r="J24" s="22"/>
      <c r="K24" s="20">
        <v>44012</v>
      </c>
      <c r="L24" s="4"/>
      <c r="M24" s="6">
        <f t="shared" si="2"/>
        <v>0.46902654867256638</v>
      </c>
      <c r="N24" s="4"/>
      <c r="O24" s="62" t="s">
        <v>25</v>
      </c>
      <c r="P24" s="4"/>
      <c r="Q24" s="14" t="s">
        <v>325</v>
      </c>
      <c r="R24" s="4"/>
      <c r="S24" s="17">
        <v>16800</v>
      </c>
      <c r="T24" s="4"/>
      <c r="U24" s="17">
        <v>16800</v>
      </c>
      <c r="V24" s="4"/>
      <c r="W24" s="17">
        <v>12527</v>
      </c>
      <c r="X24" s="4"/>
      <c r="Y24" s="111">
        <f>W24/U24</f>
        <v>0.74565476190476188</v>
      </c>
      <c r="Z24" s="4"/>
      <c r="AA24" s="14" t="s">
        <v>312</v>
      </c>
      <c r="AB24" s="4"/>
      <c r="AC24" s="79" t="s">
        <v>88</v>
      </c>
      <c r="AD24" s="4"/>
      <c r="AE24" s="14" t="s">
        <v>326</v>
      </c>
      <c r="AF24" s="4"/>
      <c r="AG24" s="79" t="s">
        <v>88</v>
      </c>
    </row>
    <row r="25" spans="1:33" ht="69.75" customHeight="1" x14ac:dyDescent="0.25">
      <c r="A25" s="28" t="s">
        <v>297</v>
      </c>
      <c r="B25" s="2"/>
      <c r="C25" s="5" t="s">
        <v>282</v>
      </c>
      <c r="D25" s="4"/>
      <c r="E25" s="3" t="s">
        <v>44</v>
      </c>
      <c r="F25" s="4"/>
      <c r="G25" s="6" t="s">
        <v>30</v>
      </c>
      <c r="H25" s="4"/>
      <c r="I25" s="20">
        <v>43858</v>
      </c>
      <c r="J25" s="22"/>
      <c r="K25" s="20">
        <v>44104</v>
      </c>
      <c r="L25" s="4"/>
      <c r="M25" s="6">
        <f t="shared" si="2"/>
        <v>0.38211382113821141</v>
      </c>
      <c r="N25" s="4"/>
      <c r="O25" s="62" t="s">
        <v>25</v>
      </c>
      <c r="P25" s="4"/>
      <c r="Q25" s="14" t="s">
        <v>313</v>
      </c>
      <c r="R25" s="4"/>
      <c r="S25" s="17">
        <v>85928</v>
      </c>
      <c r="T25" s="4"/>
      <c r="U25" s="17">
        <v>85928</v>
      </c>
      <c r="V25" s="4"/>
      <c r="W25" s="17">
        <v>675</v>
      </c>
      <c r="X25" s="4"/>
      <c r="Y25" s="18">
        <f t="shared" ref="Y25" si="3">W25/U25</f>
        <v>7.8554138348384695E-3</v>
      </c>
      <c r="Z25" s="4"/>
      <c r="AA25" s="14" t="s">
        <v>314</v>
      </c>
      <c r="AB25" s="4"/>
      <c r="AC25" s="15" t="s">
        <v>88</v>
      </c>
      <c r="AD25" s="4"/>
      <c r="AE25" s="14" t="s">
        <v>321</v>
      </c>
      <c r="AF25" s="4"/>
      <c r="AG25" s="15" t="s">
        <v>88</v>
      </c>
    </row>
    <row r="26" spans="1:33" ht="98.45" customHeight="1" x14ac:dyDescent="0.25">
      <c r="A26" s="28" t="s">
        <v>59</v>
      </c>
      <c r="B26" s="2"/>
      <c r="C26" s="5" t="s">
        <v>60</v>
      </c>
      <c r="D26" s="4"/>
      <c r="E26" s="3" t="s">
        <v>75</v>
      </c>
      <c r="F26" s="4"/>
      <c r="G26" s="3" t="s">
        <v>295</v>
      </c>
      <c r="H26" s="4"/>
      <c r="I26" s="20">
        <v>42826</v>
      </c>
      <c r="J26" s="22"/>
      <c r="K26" s="20">
        <v>44104</v>
      </c>
      <c r="L26" s="4"/>
      <c r="M26" s="6">
        <f t="shared" ref="M26:M37" si="4">IF($A$8&gt;K26,100%,($A$8-I26)/(K26-I26))</f>
        <v>0.88106416275430355</v>
      </c>
      <c r="N26" s="4"/>
      <c r="O26" s="62" t="s">
        <v>25</v>
      </c>
      <c r="P26" s="4"/>
      <c r="Q26" s="14" t="s">
        <v>317</v>
      </c>
      <c r="R26" s="4"/>
      <c r="S26" s="17">
        <v>2800000</v>
      </c>
      <c r="T26" s="4"/>
      <c r="U26" s="17">
        <v>1400000</v>
      </c>
      <c r="V26" s="4"/>
      <c r="W26" s="17">
        <v>603921.54</v>
      </c>
      <c r="X26" s="4"/>
      <c r="Y26" s="18">
        <f t="shared" ref="Y26:Y34" si="5">W26/U26</f>
        <v>0.4313725285714286</v>
      </c>
      <c r="Z26" s="4"/>
      <c r="AA26" s="14" t="s">
        <v>365</v>
      </c>
      <c r="AB26" s="4"/>
      <c r="AC26" s="15" t="s">
        <v>88</v>
      </c>
      <c r="AD26" s="4"/>
      <c r="AE26" s="14" t="s">
        <v>364</v>
      </c>
      <c r="AF26" s="4"/>
      <c r="AG26" s="79" t="s">
        <v>88</v>
      </c>
    </row>
    <row r="27" spans="1:33" ht="135" x14ac:dyDescent="0.25">
      <c r="A27" s="28" t="s">
        <v>286</v>
      </c>
      <c r="B27" s="2"/>
      <c r="C27" s="5" t="s">
        <v>60</v>
      </c>
      <c r="D27" s="4"/>
      <c r="E27" s="3" t="s">
        <v>44</v>
      </c>
      <c r="F27" s="4"/>
      <c r="G27" s="6" t="s">
        <v>30</v>
      </c>
      <c r="H27" s="4"/>
      <c r="I27" s="105">
        <v>43752</v>
      </c>
      <c r="J27" s="106"/>
      <c r="K27" s="105">
        <v>43890</v>
      </c>
      <c r="L27" s="4"/>
      <c r="M27" s="6">
        <f>IF($A$8&gt;K27,100%,($A$8-I27)/(K27-I27))</f>
        <v>1</v>
      </c>
      <c r="N27" s="4"/>
      <c r="O27" s="25" t="s">
        <v>26</v>
      </c>
      <c r="P27" s="4"/>
      <c r="Q27" s="14" t="s">
        <v>288</v>
      </c>
      <c r="R27" s="4"/>
      <c r="S27" s="17">
        <v>66241</v>
      </c>
      <c r="T27" s="4"/>
      <c r="U27" s="17">
        <v>51000</v>
      </c>
      <c r="V27" s="4"/>
      <c r="W27" s="17">
        <v>51000</v>
      </c>
      <c r="X27" s="4"/>
      <c r="Y27" s="18">
        <f t="shared" si="5"/>
        <v>1</v>
      </c>
      <c r="Z27" s="4"/>
      <c r="AA27" s="14" t="s">
        <v>287</v>
      </c>
      <c r="AB27" s="4"/>
      <c r="AC27" s="15" t="s">
        <v>88</v>
      </c>
      <c r="AD27" s="4"/>
      <c r="AE27" s="99" t="s">
        <v>289</v>
      </c>
      <c r="AF27" s="4"/>
      <c r="AG27" s="79" t="s">
        <v>88</v>
      </c>
    </row>
    <row r="28" spans="1:33" ht="201.6" customHeight="1" x14ac:dyDescent="0.25">
      <c r="A28" s="28" t="s">
        <v>100</v>
      </c>
      <c r="B28" s="2"/>
      <c r="C28" s="5" t="s">
        <v>62</v>
      </c>
      <c r="D28" s="4"/>
      <c r="E28" s="3" t="s">
        <v>44</v>
      </c>
      <c r="F28" s="4"/>
      <c r="G28" s="3" t="s">
        <v>295</v>
      </c>
      <c r="H28" s="4"/>
      <c r="I28" s="20">
        <v>42278</v>
      </c>
      <c r="J28" s="22"/>
      <c r="K28" s="20">
        <v>44104</v>
      </c>
      <c r="L28" s="4"/>
      <c r="M28" s="6">
        <f t="shared" si="4"/>
        <v>0.91675794085432638</v>
      </c>
      <c r="N28" s="4"/>
      <c r="O28" s="62" t="s">
        <v>25</v>
      </c>
      <c r="P28" s="4"/>
      <c r="Q28" s="14" t="s">
        <v>101</v>
      </c>
      <c r="R28" s="4"/>
      <c r="S28" s="17">
        <v>1650000</v>
      </c>
      <c r="T28" s="4"/>
      <c r="U28" s="17">
        <f>700000+950000</f>
        <v>1650000</v>
      </c>
      <c r="V28" s="4"/>
      <c r="W28" s="17">
        <v>1415240.65</v>
      </c>
      <c r="X28" s="4"/>
      <c r="Y28" s="18">
        <f t="shared" si="5"/>
        <v>0.85772160606060599</v>
      </c>
      <c r="Z28" s="4"/>
      <c r="AA28" s="14" t="s">
        <v>372</v>
      </c>
      <c r="AB28" s="4"/>
      <c r="AC28" s="15" t="s">
        <v>88</v>
      </c>
      <c r="AD28" s="4"/>
      <c r="AE28" s="14" t="s">
        <v>369</v>
      </c>
      <c r="AF28" s="4"/>
      <c r="AG28" s="79" t="s">
        <v>88</v>
      </c>
    </row>
    <row r="29" spans="1:33" ht="111.6" customHeight="1" x14ac:dyDescent="0.25">
      <c r="A29" s="28" t="s">
        <v>71</v>
      </c>
      <c r="B29" s="2"/>
      <c r="C29" s="5" t="s">
        <v>62</v>
      </c>
      <c r="D29" s="4"/>
      <c r="E29" s="3" t="s">
        <v>44</v>
      </c>
      <c r="F29" s="4"/>
      <c r="G29" s="3" t="s">
        <v>295</v>
      </c>
      <c r="H29" s="4"/>
      <c r="I29" s="20">
        <v>43101</v>
      </c>
      <c r="J29" s="22"/>
      <c r="K29" s="20">
        <v>43921</v>
      </c>
      <c r="L29" s="4"/>
      <c r="M29" s="6">
        <f t="shared" si="4"/>
        <v>1</v>
      </c>
      <c r="N29" s="4"/>
      <c r="O29" s="25" t="s">
        <v>26</v>
      </c>
      <c r="P29" s="4"/>
      <c r="Q29" s="14" t="s">
        <v>318</v>
      </c>
      <c r="R29" s="4"/>
      <c r="S29" s="17">
        <v>1400000</v>
      </c>
      <c r="T29" s="4"/>
      <c r="U29" s="17">
        <v>1400000</v>
      </c>
      <c r="V29" s="4"/>
      <c r="W29" s="17">
        <v>1401275</v>
      </c>
      <c r="X29" s="4"/>
      <c r="Y29" s="18">
        <f t="shared" si="5"/>
        <v>1.0009107142857143</v>
      </c>
      <c r="Z29" s="4"/>
      <c r="AA29" s="99" t="s">
        <v>371</v>
      </c>
      <c r="AB29" s="4"/>
      <c r="AC29" s="65" t="s">
        <v>86</v>
      </c>
      <c r="AD29" s="4"/>
      <c r="AE29" s="99" t="s">
        <v>370</v>
      </c>
      <c r="AF29" s="4"/>
      <c r="AG29" s="79" t="s">
        <v>88</v>
      </c>
    </row>
    <row r="30" spans="1:33" ht="63" customHeight="1" x14ac:dyDescent="0.25">
      <c r="A30" s="28" t="s">
        <v>204</v>
      </c>
      <c r="B30" s="2"/>
      <c r="C30" s="5" t="s">
        <v>23</v>
      </c>
      <c r="D30" s="4"/>
      <c r="E30" s="3" t="s">
        <v>6</v>
      </c>
      <c r="F30" s="4"/>
      <c r="G30" s="6" t="s">
        <v>7</v>
      </c>
      <c r="H30" s="4"/>
      <c r="I30" s="20">
        <v>42826</v>
      </c>
      <c r="J30" s="22"/>
      <c r="K30" s="20">
        <v>43555</v>
      </c>
      <c r="L30" s="4"/>
      <c r="M30" s="6">
        <f t="shared" si="4"/>
        <v>1</v>
      </c>
      <c r="N30" s="4"/>
      <c r="O30" s="25" t="s">
        <v>26</v>
      </c>
      <c r="P30" s="4"/>
      <c r="Q30" s="14" t="s">
        <v>114</v>
      </c>
      <c r="R30" s="4"/>
      <c r="S30" s="17">
        <v>1600000</v>
      </c>
      <c r="T30" s="4"/>
      <c r="U30" s="17">
        <v>1000000</v>
      </c>
      <c r="V30" s="4"/>
      <c r="W30" s="17">
        <v>1000000</v>
      </c>
      <c r="X30" s="4"/>
      <c r="Y30" s="18">
        <f t="shared" si="5"/>
        <v>1</v>
      </c>
      <c r="Z30" s="4"/>
      <c r="AA30" s="14" t="s">
        <v>119</v>
      </c>
      <c r="AB30" s="4"/>
      <c r="AC30" s="65" t="s">
        <v>86</v>
      </c>
      <c r="AD30" s="4"/>
      <c r="AE30" s="14" t="s">
        <v>95</v>
      </c>
      <c r="AF30" s="4"/>
      <c r="AG30" s="79" t="s">
        <v>88</v>
      </c>
    </row>
    <row r="31" spans="1:33" ht="49.5" customHeight="1" x14ac:dyDescent="0.25">
      <c r="A31" s="28" t="s">
        <v>50</v>
      </c>
      <c r="B31" s="2"/>
      <c r="C31" s="5" t="s">
        <v>51</v>
      </c>
      <c r="D31" s="4"/>
      <c r="E31" s="3" t="s">
        <v>6</v>
      </c>
      <c r="F31" s="4"/>
      <c r="G31" s="6" t="s">
        <v>7</v>
      </c>
      <c r="H31" s="4"/>
      <c r="I31" s="20">
        <v>42095</v>
      </c>
      <c r="J31" s="22"/>
      <c r="K31" s="20">
        <v>42124</v>
      </c>
      <c r="L31" s="4"/>
      <c r="M31" s="6">
        <f t="shared" si="4"/>
        <v>1</v>
      </c>
      <c r="N31" s="4"/>
      <c r="O31" s="25" t="s">
        <v>26</v>
      </c>
      <c r="P31" s="4"/>
      <c r="Q31" s="14" t="s">
        <v>107</v>
      </c>
      <c r="R31" s="4"/>
      <c r="S31" s="17">
        <v>300000</v>
      </c>
      <c r="T31" s="4"/>
      <c r="U31" s="17">
        <v>300000</v>
      </c>
      <c r="V31" s="4"/>
      <c r="W31" s="17">
        <v>300000</v>
      </c>
      <c r="X31" s="4"/>
      <c r="Y31" s="18">
        <f t="shared" si="5"/>
        <v>1</v>
      </c>
      <c r="Z31" s="4"/>
      <c r="AA31" s="14" t="s">
        <v>108</v>
      </c>
      <c r="AB31" s="4"/>
      <c r="AC31" s="65" t="s">
        <v>86</v>
      </c>
      <c r="AD31" s="4"/>
      <c r="AE31" s="14"/>
      <c r="AF31" s="4"/>
      <c r="AG31" s="82" t="s">
        <v>86</v>
      </c>
    </row>
    <row r="32" spans="1:33" ht="98.25" customHeight="1" x14ac:dyDescent="0.25">
      <c r="A32" s="28" t="s">
        <v>57</v>
      </c>
      <c r="B32" s="2"/>
      <c r="C32" s="5" t="s">
        <v>58</v>
      </c>
      <c r="D32" s="4"/>
      <c r="E32" s="3" t="s">
        <v>77</v>
      </c>
      <c r="F32" s="4"/>
      <c r="G32" s="6" t="s">
        <v>7</v>
      </c>
      <c r="H32" s="4"/>
      <c r="I32" s="20">
        <v>42917</v>
      </c>
      <c r="J32" s="22"/>
      <c r="K32" s="20">
        <v>43190</v>
      </c>
      <c r="L32" s="4"/>
      <c r="M32" s="6">
        <f t="shared" si="4"/>
        <v>1</v>
      </c>
      <c r="N32" s="4"/>
      <c r="O32" s="25" t="s">
        <v>26</v>
      </c>
      <c r="P32" s="4"/>
      <c r="Q32" s="14" t="s">
        <v>111</v>
      </c>
      <c r="R32" s="4"/>
      <c r="S32" s="17">
        <v>1464250</v>
      </c>
      <c r="T32" s="4"/>
      <c r="U32" s="17">
        <v>56250</v>
      </c>
      <c r="V32" s="4"/>
      <c r="W32" s="17">
        <v>56250</v>
      </c>
      <c r="X32" s="4"/>
      <c r="Y32" s="18">
        <f t="shared" si="5"/>
        <v>1</v>
      </c>
      <c r="Z32" s="4"/>
      <c r="AA32" s="14" t="s">
        <v>112</v>
      </c>
      <c r="AB32" s="4"/>
      <c r="AC32" s="65" t="s">
        <v>86</v>
      </c>
      <c r="AD32" s="4"/>
      <c r="AE32" s="14" t="s">
        <v>94</v>
      </c>
      <c r="AF32" s="4"/>
      <c r="AG32" s="79" t="s">
        <v>88</v>
      </c>
    </row>
    <row r="33" spans="1:34" ht="75" x14ac:dyDescent="0.25">
      <c r="A33" s="28" t="s">
        <v>64</v>
      </c>
      <c r="B33" s="2"/>
      <c r="C33" s="5" t="s">
        <v>65</v>
      </c>
      <c r="D33" s="4"/>
      <c r="E33" s="3" t="s">
        <v>72</v>
      </c>
      <c r="F33" s="4"/>
      <c r="G33" s="6" t="s">
        <v>7</v>
      </c>
      <c r="H33" s="4"/>
      <c r="I33" s="20">
        <v>42887</v>
      </c>
      <c r="J33" s="22"/>
      <c r="K33" s="20">
        <v>43220</v>
      </c>
      <c r="L33" s="4"/>
      <c r="M33" s="6">
        <f t="shared" si="4"/>
        <v>1</v>
      </c>
      <c r="N33" s="4"/>
      <c r="O33" s="25" t="s">
        <v>26</v>
      </c>
      <c r="P33" s="4"/>
      <c r="Q33" s="14" t="s">
        <v>105</v>
      </c>
      <c r="R33" s="4"/>
      <c r="S33" s="17">
        <v>3006264</v>
      </c>
      <c r="T33" s="4"/>
      <c r="U33" s="17">
        <v>56250</v>
      </c>
      <c r="V33" s="4"/>
      <c r="W33" s="17">
        <v>56250</v>
      </c>
      <c r="X33" s="4"/>
      <c r="Y33" s="18">
        <f t="shared" si="5"/>
        <v>1</v>
      </c>
      <c r="Z33" s="4"/>
      <c r="AA33" s="14" t="s">
        <v>102</v>
      </c>
      <c r="AB33" s="4"/>
      <c r="AC33" s="65" t="s">
        <v>86</v>
      </c>
      <c r="AD33" s="4"/>
      <c r="AE33" s="14" t="s">
        <v>98</v>
      </c>
      <c r="AF33" s="4"/>
      <c r="AG33" s="79" t="s">
        <v>88</v>
      </c>
    </row>
    <row r="34" spans="1:34" ht="63" customHeight="1" x14ac:dyDescent="0.25">
      <c r="A34" s="28" t="s">
        <v>66</v>
      </c>
      <c r="B34" s="2"/>
      <c r="C34" s="5" t="s">
        <v>67</v>
      </c>
      <c r="D34" s="4"/>
      <c r="E34" s="3" t="s">
        <v>78</v>
      </c>
      <c r="F34" s="4"/>
      <c r="G34" s="6" t="s">
        <v>7</v>
      </c>
      <c r="H34" s="4"/>
      <c r="I34" s="20">
        <v>42948</v>
      </c>
      <c r="J34" s="22"/>
      <c r="K34" s="20">
        <v>43921</v>
      </c>
      <c r="L34" s="4"/>
      <c r="M34" s="6">
        <f t="shared" si="4"/>
        <v>1</v>
      </c>
      <c r="N34" s="4"/>
      <c r="O34" s="25" t="s">
        <v>26</v>
      </c>
      <c r="P34" s="4"/>
      <c r="Q34" s="14" t="s">
        <v>106</v>
      </c>
      <c r="R34" s="4"/>
      <c r="S34" s="17">
        <v>2213069</v>
      </c>
      <c r="T34" s="4"/>
      <c r="U34" s="17">
        <v>56250</v>
      </c>
      <c r="V34" s="4"/>
      <c r="W34" s="17">
        <v>56250</v>
      </c>
      <c r="X34" s="4"/>
      <c r="Y34" s="18">
        <f t="shared" si="5"/>
        <v>1</v>
      </c>
      <c r="Z34" s="4"/>
      <c r="AA34" s="14" t="s">
        <v>103</v>
      </c>
      <c r="AB34" s="4"/>
      <c r="AC34" s="15" t="s">
        <v>88</v>
      </c>
      <c r="AD34" s="4"/>
      <c r="AE34" s="14" t="s">
        <v>113</v>
      </c>
      <c r="AF34" s="4"/>
      <c r="AG34" s="79" t="s">
        <v>88</v>
      </c>
    </row>
    <row r="35" spans="1:34" ht="62.45" customHeight="1" x14ac:dyDescent="0.25">
      <c r="A35" s="104" t="s">
        <v>322</v>
      </c>
      <c r="B35" s="2"/>
      <c r="C35" s="5" t="s">
        <v>294</v>
      </c>
      <c r="D35" s="4"/>
      <c r="E35" s="3" t="s">
        <v>44</v>
      </c>
      <c r="F35" s="4"/>
      <c r="G35" s="6" t="s">
        <v>81</v>
      </c>
      <c r="H35" s="4"/>
      <c r="I35" s="105">
        <v>43709</v>
      </c>
      <c r="J35" s="106"/>
      <c r="K35" s="105">
        <v>44286</v>
      </c>
      <c r="L35" s="4"/>
      <c r="M35" s="6">
        <f t="shared" si="4"/>
        <v>0.42114384748700173</v>
      </c>
      <c r="N35" s="4"/>
      <c r="O35" s="62" t="s">
        <v>25</v>
      </c>
      <c r="P35" s="4"/>
      <c r="Q35" s="14" t="s">
        <v>323</v>
      </c>
      <c r="R35" s="4"/>
      <c r="S35" s="102">
        <v>1333000</v>
      </c>
      <c r="T35" s="4"/>
      <c r="U35" s="17">
        <v>1000000</v>
      </c>
      <c r="V35" s="4"/>
      <c r="W35" s="17">
        <v>44606</v>
      </c>
      <c r="X35" s="4"/>
      <c r="Y35" s="18">
        <v>0.34</v>
      </c>
      <c r="Z35" s="4"/>
      <c r="AA35" s="99" t="s">
        <v>262</v>
      </c>
      <c r="AB35" s="4"/>
      <c r="AC35" s="15" t="s">
        <v>88</v>
      </c>
      <c r="AD35" s="4"/>
      <c r="AE35" s="99" t="s">
        <v>315</v>
      </c>
      <c r="AF35" s="4"/>
      <c r="AG35" s="79" t="s">
        <v>88</v>
      </c>
    </row>
    <row r="36" spans="1:34" ht="138.75" customHeight="1" x14ac:dyDescent="0.25">
      <c r="A36" s="28" t="s">
        <v>53</v>
      </c>
      <c r="B36" s="2"/>
      <c r="C36" s="5" t="s">
        <v>347</v>
      </c>
      <c r="D36" s="4"/>
      <c r="E36" s="3" t="s">
        <v>44</v>
      </c>
      <c r="F36" s="4"/>
      <c r="G36" s="6" t="s">
        <v>81</v>
      </c>
      <c r="H36" s="4"/>
      <c r="I36" s="20">
        <v>42826</v>
      </c>
      <c r="J36" s="22"/>
      <c r="K36" s="20">
        <v>44286</v>
      </c>
      <c r="L36" s="4"/>
      <c r="M36" s="6">
        <f t="shared" si="4"/>
        <v>0.77123287671232876</v>
      </c>
      <c r="N36" s="4"/>
      <c r="O36" s="62" t="s">
        <v>25</v>
      </c>
      <c r="P36" s="4"/>
      <c r="Q36" s="14" t="s">
        <v>104</v>
      </c>
      <c r="R36" s="4"/>
      <c r="S36" s="17">
        <v>11250000</v>
      </c>
      <c r="T36" s="4"/>
      <c r="U36" s="17">
        <v>7000000</v>
      </c>
      <c r="V36" s="4"/>
      <c r="W36" s="17">
        <v>1688930</v>
      </c>
      <c r="X36" s="4"/>
      <c r="Y36" s="18">
        <f t="shared" ref="Y36:Y43" si="6">W36/U36</f>
        <v>0.24127571428571429</v>
      </c>
      <c r="Z36" s="4"/>
      <c r="AA36" s="14" t="s">
        <v>110</v>
      </c>
      <c r="AB36" s="4"/>
      <c r="AC36" s="94" t="s">
        <v>87</v>
      </c>
      <c r="AD36" s="4"/>
      <c r="AE36" s="14" t="s">
        <v>320</v>
      </c>
      <c r="AF36" s="58"/>
      <c r="AG36" s="94" t="s">
        <v>87</v>
      </c>
      <c r="AH36" s="128"/>
    </row>
    <row r="37" spans="1:34" ht="138.75" customHeight="1" x14ac:dyDescent="0.25">
      <c r="A37" s="28" t="s">
        <v>346</v>
      </c>
      <c r="B37" s="2"/>
      <c r="C37" s="5" t="s">
        <v>347</v>
      </c>
      <c r="D37" s="4"/>
      <c r="E37" s="3" t="s">
        <v>44</v>
      </c>
      <c r="F37" s="4"/>
      <c r="G37" s="6" t="s">
        <v>81</v>
      </c>
      <c r="H37" s="4"/>
      <c r="I37" s="20">
        <v>43922</v>
      </c>
      <c r="J37" s="22"/>
      <c r="K37" s="20">
        <v>44286</v>
      </c>
      <c r="L37" s="4"/>
      <c r="M37" s="6">
        <f t="shared" si="4"/>
        <v>8.2417582417582416E-2</v>
      </c>
      <c r="N37" s="4"/>
      <c r="O37" s="26" t="s">
        <v>70</v>
      </c>
      <c r="P37" s="4"/>
      <c r="Q37" s="14" t="s">
        <v>349</v>
      </c>
      <c r="R37" s="4"/>
      <c r="S37" s="17">
        <v>460000</v>
      </c>
      <c r="T37" s="4"/>
      <c r="U37" s="17">
        <v>380000</v>
      </c>
      <c r="V37" s="4"/>
      <c r="W37" s="17">
        <v>4000</v>
      </c>
      <c r="X37" s="4"/>
      <c r="Y37" s="18">
        <f t="shared" si="6"/>
        <v>1.0526315789473684E-2</v>
      </c>
      <c r="Z37" s="4"/>
      <c r="AA37" s="14" t="s">
        <v>350</v>
      </c>
      <c r="AB37" s="4"/>
      <c r="AC37" s="64" t="s">
        <v>70</v>
      </c>
      <c r="AD37" s="4"/>
      <c r="AE37" s="14" t="s">
        <v>348</v>
      </c>
      <c r="AF37" s="4"/>
      <c r="AG37" s="64" t="s">
        <v>70</v>
      </c>
    </row>
    <row r="38" spans="1:34" ht="90" customHeight="1" x14ac:dyDescent="0.25">
      <c r="A38" s="28" t="s">
        <v>258</v>
      </c>
      <c r="B38" s="2"/>
      <c r="C38" s="5" t="s">
        <v>206</v>
      </c>
      <c r="D38" s="4"/>
      <c r="E38" s="3" t="s">
        <v>135</v>
      </c>
      <c r="F38" s="4"/>
      <c r="G38" s="6" t="s">
        <v>40</v>
      </c>
      <c r="H38" s="4"/>
      <c r="I38" s="105" t="s">
        <v>183</v>
      </c>
      <c r="J38" s="106"/>
      <c r="K38" s="105" t="s">
        <v>183</v>
      </c>
      <c r="L38" s="4"/>
      <c r="M38" s="6">
        <v>0</v>
      </c>
      <c r="N38" s="4"/>
      <c r="O38" s="26" t="s">
        <v>70</v>
      </c>
      <c r="P38" s="4"/>
      <c r="Q38" s="14" t="s">
        <v>259</v>
      </c>
      <c r="R38" s="4"/>
      <c r="S38" s="17">
        <v>5000000</v>
      </c>
      <c r="T38" s="4"/>
      <c r="U38" s="17">
        <v>1500000</v>
      </c>
      <c r="V38" s="4"/>
      <c r="W38" s="17">
        <v>0</v>
      </c>
      <c r="X38" s="4"/>
      <c r="Y38" s="18">
        <f t="shared" si="6"/>
        <v>0</v>
      </c>
      <c r="Z38" s="4"/>
      <c r="AA38" s="99" t="s">
        <v>272</v>
      </c>
      <c r="AB38" s="4"/>
      <c r="AC38" s="64" t="s">
        <v>70</v>
      </c>
      <c r="AD38" s="4"/>
      <c r="AE38" s="14" t="s">
        <v>260</v>
      </c>
      <c r="AF38" s="4"/>
      <c r="AG38" s="64" t="s">
        <v>70</v>
      </c>
    </row>
    <row r="39" spans="1:34" ht="75" x14ac:dyDescent="0.25">
      <c r="A39" s="28" t="s">
        <v>55</v>
      </c>
      <c r="B39" s="2"/>
      <c r="C39" s="5" t="s">
        <v>56</v>
      </c>
      <c r="D39" s="4"/>
      <c r="E39" s="3" t="s">
        <v>76</v>
      </c>
      <c r="F39" s="4"/>
      <c r="G39" s="6" t="s">
        <v>40</v>
      </c>
      <c r="H39" s="4"/>
      <c r="I39" s="20">
        <v>42826</v>
      </c>
      <c r="J39" s="22"/>
      <c r="K39" s="20">
        <v>43190</v>
      </c>
      <c r="L39" s="4"/>
      <c r="M39" s="6">
        <f t="shared" ref="M39:M43" si="7">IF($A$8&gt;K39,100%,($A$8-I39)/(K39-I39))</f>
        <v>1</v>
      </c>
      <c r="N39" s="4"/>
      <c r="O39" s="25" t="s">
        <v>26</v>
      </c>
      <c r="P39" s="4"/>
      <c r="Q39" s="14" t="s">
        <v>82</v>
      </c>
      <c r="R39" s="4"/>
      <c r="S39" s="17">
        <v>2702900</v>
      </c>
      <c r="T39" s="4"/>
      <c r="U39" s="17">
        <v>56250</v>
      </c>
      <c r="V39" s="4"/>
      <c r="W39" s="17">
        <v>56250</v>
      </c>
      <c r="X39" s="4"/>
      <c r="Y39" s="18">
        <f t="shared" si="6"/>
        <v>1</v>
      </c>
      <c r="Z39" s="4"/>
      <c r="AA39" s="14" t="s">
        <v>92</v>
      </c>
      <c r="AB39" s="4"/>
      <c r="AC39" s="65" t="s">
        <v>86</v>
      </c>
      <c r="AD39" s="4"/>
      <c r="AE39" s="14" t="s">
        <v>109</v>
      </c>
      <c r="AF39" s="4"/>
      <c r="AG39" s="79" t="s">
        <v>88</v>
      </c>
    </row>
    <row r="40" spans="1:34" ht="45" x14ac:dyDescent="0.25">
      <c r="A40" s="28" t="s">
        <v>47</v>
      </c>
      <c r="B40" s="2"/>
      <c r="C40" s="5" t="s">
        <v>46</v>
      </c>
      <c r="D40" s="4"/>
      <c r="E40" s="3" t="s">
        <v>80</v>
      </c>
      <c r="F40" s="4"/>
      <c r="G40" s="6" t="s">
        <v>38</v>
      </c>
      <c r="H40" s="4"/>
      <c r="I40" s="20">
        <v>42644</v>
      </c>
      <c r="J40" s="22"/>
      <c r="K40" s="20">
        <v>43190</v>
      </c>
      <c r="L40" s="4"/>
      <c r="M40" s="6">
        <f t="shared" si="7"/>
        <v>1</v>
      </c>
      <c r="N40" s="4"/>
      <c r="O40" s="25" t="s">
        <v>26</v>
      </c>
      <c r="P40" s="4"/>
      <c r="Q40" s="68" t="s">
        <v>116</v>
      </c>
      <c r="R40" s="4"/>
      <c r="S40" s="17">
        <v>2800161</v>
      </c>
      <c r="T40" s="4"/>
      <c r="U40" s="17">
        <v>600000</v>
      </c>
      <c r="V40" s="4"/>
      <c r="W40" s="17">
        <v>600000</v>
      </c>
      <c r="X40" s="4"/>
      <c r="Y40" s="18">
        <f t="shared" si="6"/>
        <v>1</v>
      </c>
      <c r="Z40" s="4"/>
      <c r="AA40" s="14" t="s">
        <v>96</v>
      </c>
      <c r="AB40" s="4"/>
      <c r="AC40" s="65" t="s">
        <v>86</v>
      </c>
      <c r="AD40" s="4"/>
      <c r="AE40" s="14" t="s">
        <v>97</v>
      </c>
      <c r="AF40" s="4"/>
      <c r="AG40" s="79" t="s">
        <v>88</v>
      </c>
    </row>
    <row r="41" spans="1:34" ht="168.6" customHeight="1" x14ac:dyDescent="0.25">
      <c r="A41" s="28" t="s">
        <v>48</v>
      </c>
      <c r="B41" s="2"/>
      <c r="C41" s="5" t="s">
        <v>49</v>
      </c>
      <c r="D41" s="4"/>
      <c r="E41" s="3" t="s">
        <v>75</v>
      </c>
      <c r="F41" s="4"/>
      <c r="G41" s="6" t="s">
        <v>39</v>
      </c>
      <c r="H41" s="4"/>
      <c r="I41" s="20" t="s">
        <v>333</v>
      </c>
      <c r="J41" s="22"/>
      <c r="K41" s="20">
        <v>44135</v>
      </c>
      <c r="L41" s="4"/>
      <c r="M41" s="6">
        <v>0</v>
      </c>
      <c r="N41" s="4"/>
      <c r="O41" s="26" t="s">
        <v>70</v>
      </c>
      <c r="P41" s="4"/>
      <c r="Q41" s="14" t="s">
        <v>83</v>
      </c>
      <c r="R41" s="4"/>
      <c r="S41" s="17">
        <v>16300000</v>
      </c>
      <c r="T41" s="4"/>
      <c r="U41" s="17">
        <v>5000000</v>
      </c>
      <c r="V41" s="4"/>
      <c r="W41" s="17">
        <v>8450</v>
      </c>
      <c r="X41" s="4"/>
      <c r="Y41" s="101">
        <f t="shared" si="6"/>
        <v>1.6900000000000001E-3</v>
      </c>
      <c r="Z41" s="4"/>
      <c r="AA41" s="14" t="s">
        <v>378</v>
      </c>
      <c r="AB41" s="4"/>
      <c r="AC41" s="64" t="s">
        <v>70</v>
      </c>
      <c r="AD41" s="4"/>
      <c r="AE41" s="14" t="s">
        <v>380</v>
      </c>
      <c r="AF41" s="4"/>
      <c r="AG41" s="81" t="s">
        <v>70</v>
      </c>
    </row>
    <row r="42" spans="1:34" ht="75" x14ac:dyDescent="0.25">
      <c r="A42" s="28" t="s">
        <v>68</v>
      </c>
      <c r="B42" s="2"/>
      <c r="C42" s="5" t="s">
        <v>69</v>
      </c>
      <c r="D42" s="4"/>
      <c r="E42" s="3" t="s">
        <v>79</v>
      </c>
      <c r="F42" s="4"/>
      <c r="G42" s="6" t="s">
        <v>39</v>
      </c>
      <c r="H42" s="4"/>
      <c r="I42" s="20">
        <v>42334</v>
      </c>
      <c r="J42" s="22"/>
      <c r="K42" s="20">
        <v>42825</v>
      </c>
      <c r="L42" s="4"/>
      <c r="M42" s="6">
        <f t="shared" si="7"/>
        <v>1</v>
      </c>
      <c r="N42" s="4"/>
      <c r="O42" s="25" t="s">
        <v>26</v>
      </c>
      <c r="P42" s="4"/>
      <c r="Q42" s="14" t="s">
        <v>117</v>
      </c>
      <c r="R42" s="4"/>
      <c r="S42" s="17">
        <v>600000</v>
      </c>
      <c r="T42" s="4"/>
      <c r="U42" s="17">
        <v>600000</v>
      </c>
      <c r="V42" s="4"/>
      <c r="W42" s="17">
        <v>593957</v>
      </c>
      <c r="X42" s="4"/>
      <c r="Y42" s="18">
        <f t="shared" si="6"/>
        <v>0.9899283333333333</v>
      </c>
      <c r="Z42" s="4"/>
      <c r="AA42" s="14" t="s">
        <v>118</v>
      </c>
      <c r="AB42" s="4"/>
      <c r="AC42" s="65" t="s">
        <v>86</v>
      </c>
      <c r="AD42" s="4"/>
      <c r="AE42" s="14" t="s">
        <v>99</v>
      </c>
      <c r="AF42" s="4"/>
      <c r="AG42" s="79" t="s">
        <v>88</v>
      </c>
    </row>
    <row r="43" spans="1:34" ht="113.45" customHeight="1" x14ac:dyDescent="0.25">
      <c r="A43" s="28" t="s">
        <v>212</v>
      </c>
      <c r="B43" s="2"/>
      <c r="C43" s="5" t="s">
        <v>213</v>
      </c>
      <c r="D43" s="4"/>
      <c r="E43" s="3" t="s">
        <v>214</v>
      </c>
      <c r="F43" s="4"/>
      <c r="G43" s="6" t="s">
        <v>33</v>
      </c>
      <c r="H43" s="4"/>
      <c r="I43" s="20">
        <v>43617</v>
      </c>
      <c r="J43" s="22"/>
      <c r="K43" s="20">
        <v>43555</v>
      </c>
      <c r="L43" s="4"/>
      <c r="M43" s="6">
        <f t="shared" si="7"/>
        <v>1</v>
      </c>
      <c r="N43" s="4"/>
      <c r="O43" s="25" t="s">
        <v>26</v>
      </c>
      <c r="P43" s="4"/>
      <c r="Q43" s="14" t="s">
        <v>215</v>
      </c>
      <c r="R43" s="4"/>
      <c r="S43" s="17">
        <v>1580556</v>
      </c>
      <c r="T43" s="4"/>
      <c r="U43" s="17">
        <v>297000</v>
      </c>
      <c r="V43" s="4"/>
      <c r="W43" s="17">
        <v>298350</v>
      </c>
      <c r="X43" s="4"/>
      <c r="Y43" s="18">
        <f t="shared" si="6"/>
        <v>1.0045454545454546</v>
      </c>
      <c r="Z43" s="4"/>
      <c r="AA43" s="99" t="s">
        <v>275</v>
      </c>
      <c r="AB43" s="4"/>
      <c r="AC43" s="15" t="s">
        <v>88</v>
      </c>
      <c r="AD43" s="4"/>
      <c r="AE43" s="99" t="s">
        <v>319</v>
      </c>
      <c r="AF43" s="4"/>
      <c r="AG43" s="79" t="s">
        <v>88</v>
      </c>
    </row>
    <row r="44" spans="1:34" ht="180" x14ac:dyDescent="0.25">
      <c r="A44" s="28" t="s">
        <v>328</v>
      </c>
      <c r="B44" s="2"/>
      <c r="C44" s="5" t="s">
        <v>52</v>
      </c>
      <c r="D44" s="4"/>
      <c r="E44" s="5" t="s">
        <v>72</v>
      </c>
      <c r="F44" s="4"/>
      <c r="G44" s="6" t="s">
        <v>30</v>
      </c>
      <c r="H44" s="4"/>
      <c r="I44" s="20" t="s">
        <v>333</v>
      </c>
      <c r="J44" s="22"/>
      <c r="K44" s="20">
        <v>44286</v>
      </c>
      <c r="L44" s="4"/>
      <c r="M44" s="6">
        <v>0</v>
      </c>
      <c r="N44" s="4"/>
      <c r="O44" s="26" t="s">
        <v>70</v>
      </c>
      <c r="P44" s="4"/>
      <c r="Q44" s="14" t="s">
        <v>373</v>
      </c>
      <c r="R44" s="4"/>
      <c r="S44" s="17">
        <v>199733</v>
      </c>
      <c r="T44" s="4"/>
      <c r="U44" s="17">
        <v>124733</v>
      </c>
      <c r="V44" s="4"/>
      <c r="W44" s="17">
        <v>825</v>
      </c>
      <c r="X44" s="4"/>
      <c r="Y44" s="18">
        <f t="shared" ref="Y44:Y45" si="8">W44/U44</f>
        <v>6.6141277769315261E-3</v>
      </c>
      <c r="Z44" s="4"/>
      <c r="AA44" s="99" t="s">
        <v>374</v>
      </c>
      <c r="AB44" s="4"/>
      <c r="AC44" s="64" t="s">
        <v>70</v>
      </c>
      <c r="AD44" s="4"/>
      <c r="AE44" s="99" t="s">
        <v>375</v>
      </c>
      <c r="AF44" s="4"/>
      <c r="AG44" s="64" t="s">
        <v>70</v>
      </c>
    </row>
    <row r="45" spans="1:34" ht="195" x14ac:dyDescent="0.25">
      <c r="A45" s="28" t="s">
        <v>329</v>
      </c>
      <c r="B45" s="2"/>
      <c r="C45" s="5" t="s">
        <v>52</v>
      </c>
      <c r="D45" s="4"/>
      <c r="E45" s="5" t="s">
        <v>330</v>
      </c>
      <c r="F45" s="4"/>
      <c r="G45" s="6" t="s">
        <v>30</v>
      </c>
      <c r="H45" s="4"/>
      <c r="I45" s="20" t="s">
        <v>333</v>
      </c>
      <c r="J45" s="22"/>
      <c r="K45" s="20">
        <v>44286</v>
      </c>
      <c r="L45" s="4"/>
      <c r="M45" s="6">
        <v>0</v>
      </c>
      <c r="N45" s="4"/>
      <c r="O45" s="26" t="s">
        <v>70</v>
      </c>
      <c r="P45" s="4"/>
      <c r="Q45" s="14" t="s">
        <v>335</v>
      </c>
      <c r="R45" s="4"/>
      <c r="S45" s="17">
        <v>69711</v>
      </c>
      <c r="T45" s="4"/>
      <c r="U45" s="17">
        <v>69711</v>
      </c>
      <c r="V45" s="4"/>
      <c r="W45" s="17">
        <v>825</v>
      </c>
      <c r="X45" s="4"/>
      <c r="Y45" s="18">
        <f t="shared" si="8"/>
        <v>1.1834574170503938E-2</v>
      </c>
      <c r="Z45" s="4"/>
      <c r="AA45" s="99" t="s">
        <v>376</v>
      </c>
      <c r="AB45" s="4"/>
      <c r="AC45" s="64" t="s">
        <v>70</v>
      </c>
      <c r="AD45" s="4"/>
      <c r="AE45" s="99" t="s">
        <v>377</v>
      </c>
      <c r="AF45" s="4"/>
      <c r="AG45" s="64" t="s">
        <v>70</v>
      </c>
    </row>
    <row r="46" spans="1:34" ht="76.150000000000006" customHeight="1" x14ac:dyDescent="0.25">
      <c r="A46" s="113" t="s">
        <v>332</v>
      </c>
      <c r="B46" s="2"/>
      <c r="C46" s="125" t="s">
        <v>331</v>
      </c>
      <c r="D46" s="4"/>
      <c r="E46" s="125" t="s">
        <v>331</v>
      </c>
      <c r="F46" s="4"/>
      <c r="G46" s="124" t="s">
        <v>36</v>
      </c>
      <c r="H46" s="4"/>
      <c r="I46" s="126" t="s">
        <v>333</v>
      </c>
      <c r="J46" s="22"/>
      <c r="K46" s="126">
        <v>44286</v>
      </c>
      <c r="L46" s="4"/>
      <c r="M46" s="124">
        <v>0</v>
      </c>
      <c r="N46" s="4"/>
      <c r="O46" s="123" t="s">
        <v>70</v>
      </c>
      <c r="P46" s="4"/>
      <c r="Q46" s="122" t="s">
        <v>334</v>
      </c>
      <c r="R46" s="4"/>
      <c r="S46" s="119">
        <v>22381300</v>
      </c>
      <c r="T46" s="4"/>
      <c r="U46" s="119">
        <v>2281300</v>
      </c>
      <c r="V46" s="4"/>
      <c r="W46" s="119">
        <v>1350</v>
      </c>
      <c r="X46" s="4"/>
      <c r="Y46" s="117">
        <f t="shared" ref="Y46:Y47" si="9">W46/U46</f>
        <v>5.9176785166352517E-4</v>
      </c>
      <c r="Z46" s="4"/>
      <c r="AA46" s="116" t="s">
        <v>379</v>
      </c>
      <c r="AB46" s="4"/>
      <c r="AC46" s="114" t="s">
        <v>70</v>
      </c>
      <c r="AD46" s="4"/>
      <c r="AE46" s="116" t="s">
        <v>381</v>
      </c>
      <c r="AF46" s="4"/>
      <c r="AG46" s="114" t="s">
        <v>70</v>
      </c>
    </row>
    <row r="47" spans="1:34" ht="117" customHeight="1" x14ac:dyDescent="0.25">
      <c r="A47" s="108" t="s">
        <v>336</v>
      </c>
      <c r="C47" s="108" t="s">
        <v>205</v>
      </c>
      <c r="E47" s="118" t="s">
        <v>79</v>
      </c>
      <c r="G47" s="118" t="s">
        <v>30</v>
      </c>
      <c r="I47" s="127">
        <v>43924</v>
      </c>
      <c r="K47" s="127">
        <v>44225</v>
      </c>
      <c r="M47" s="129">
        <f>IF($A$8&gt;K47,100%,($A$8-I47)/(K47-I47))</f>
        <v>9.3023255813953487E-2</v>
      </c>
      <c r="O47" s="115" t="s">
        <v>70</v>
      </c>
      <c r="Q47" s="108" t="s">
        <v>337</v>
      </c>
      <c r="S47" s="121">
        <v>750000</v>
      </c>
      <c r="U47" s="121">
        <v>750000</v>
      </c>
      <c r="W47" s="120">
        <v>1350</v>
      </c>
      <c r="Y47" s="118">
        <f t="shared" si="9"/>
        <v>1.8E-3</v>
      </c>
      <c r="AA47" s="108" t="s">
        <v>338</v>
      </c>
      <c r="AC47" s="115" t="s">
        <v>70</v>
      </c>
      <c r="AE47" s="108" t="s">
        <v>339</v>
      </c>
      <c r="AG47" s="115" t="s">
        <v>340</v>
      </c>
    </row>
  </sheetData>
  <mergeCells count="3">
    <mergeCell ref="S10:Y10"/>
    <mergeCell ref="AA10:AG10"/>
    <mergeCell ref="A10:Q10"/>
  </mergeCells>
  <printOptions horizontalCentered="1"/>
  <pageMargins left="0.23622047244094491" right="0.23622047244094491" top="0.55118110236220474" bottom="0.55118110236220474" header="0.31496062992125984" footer="0.31496062992125984"/>
  <pageSetup paperSize="8" scale="57"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Data!$A$3:$A$4</xm:f>
          </x14:formula1>
          <xm:sqref>O12</xm:sqref>
        </x14:dataValidation>
        <x14:dataValidation type="list" allowBlank="1" showInputMessage="1" showErrorMessage="1">
          <x14:formula1>
            <xm:f>Data!$A$2:$A$4</xm:f>
          </x14:formula1>
          <xm:sqref>AC15 O13:O46</xm:sqref>
        </x14:dataValidation>
        <x14:dataValidation type="list" allowBlank="1" showInputMessage="1" showErrorMessage="1">
          <x14:formula1>
            <xm:f>Data!$A$25:$A$28</xm:f>
          </x14:formula1>
          <xm:sqref>AC13:AC14 AC16:AC46 AG13:AG46</xm:sqref>
        </x14:dataValidation>
        <x14:dataValidation type="list" allowBlank="1" showInputMessage="1" showErrorMessage="1">
          <x14:formula1>
            <xm:f>Data!$A$7:$A$22</xm:f>
          </x14:formula1>
          <xm:sqref>G27 G30:G46 G12:G25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AG31"/>
  <sheetViews>
    <sheetView showGridLines="0" zoomScale="70" zoomScaleNormal="70" workbookViewId="0">
      <selection activeCell="AE34" sqref="AE34"/>
    </sheetView>
  </sheetViews>
  <sheetFormatPr defaultColWidth="9.140625" defaultRowHeight="15" x14ac:dyDescent="0.25"/>
  <cols>
    <col min="1" max="1" width="21.85546875" style="29" customWidth="1"/>
    <col min="2" max="2" width="1.85546875" style="30" customWidth="1"/>
    <col min="3" max="3" width="15.7109375" style="29" customWidth="1"/>
    <col min="4" max="4" width="1.85546875" style="30" customWidth="1"/>
    <col min="5" max="5" width="15.140625" style="29" customWidth="1"/>
    <col min="6" max="6" width="1.85546875" style="30" customWidth="1"/>
    <col min="7" max="7" width="16.28515625" style="29" customWidth="1"/>
    <col min="8" max="8" width="1.85546875" style="30" customWidth="1"/>
    <col min="9" max="9" width="12.7109375" style="29" customWidth="1"/>
    <col min="10" max="10" width="1.85546875" style="30" customWidth="1"/>
    <col min="11" max="11" width="12.7109375" style="29" customWidth="1"/>
    <col min="12" max="12" width="1.85546875" style="30" customWidth="1"/>
    <col min="13" max="13" width="10.7109375" style="29" customWidth="1"/>
    <col min="14" max="14" width="1.85546875" style="30" customWidth="1"/>
    <col min="15" max="15" width="13.5703125" style="29" bestFit="1" customWidth="1"/>
    <col min="16" max="16" width="1.85546875" style="30" customWidth="1"/>
    <col min="17" max="17" width="40.5703125" style="29" customWidth="1"/>
    <col min="18" max="18" width="1.85546875" style="30" customWidth="1"/>
    <col min="19" max="19" width="13.5703125" style="32" bestFit="1" customWidth="1"/>
    <col min="20" max="20" width="1.85546875" style="30" customWidth="1"/>
    <col min="21" max="21" width="13.5703125" style="29" bestFit="1" customWidth="1"/>
    <col min="22" max="22" width="1.85546875" style="30" customWidth="1"/>
    <col min="23" max="23" width="13.5703125" style="29" bestFit="1" customWidth="1"/>
    <col min="24" max="24" width="1.85546875" style="30" customWidth="1"/>
    <col min="25" max="25" width="11.7109375" style="29" customWidth="1"/>
    <col min="26" max="26" width="1.85546875" style="30" customWidth="1"/>
    <col min="27" max="27" width="52.42578125" style="29" bestFit="1" customWidth="1"/>
    <col min="28" max="28" width="1.85546875" style="30" customWidth="1"/>
    <col min="29" max="29" width="19.5703125" style="29" bestFit="1" customWidth="1"/>
    <col min="30" max="30" width="1.85546875" style="30" customWidth="1"/>
    <col min="31" max="31" width="36.7109375" style="29" customWidth="1"/>
    <col min="32" max="32" width="1.85546875" style="30" customWidth="1"/>
    <col min="33" max="33" width="19.5703125" style="29" bestFit="1" customWidth="1"/>
    <col min="34" max="16384" width="9.140625" style="29"/>
  </cols>
  <sheetData>
    <row r="2" spans="1:33" ht="25.9" x14ac:dyDescent="0.3">
      <c r="Q2" s="32"/>
      <c r="R2" s="31"/>
      <c r="S2" s="30"/>
      <c r="T2" s="29"/>
    </row>
    <row r="3" spans="1:33" ht="33.6" x14ac:dyDescent="0.3">
      <c r="I3" s="29" t="s">
        <v>4</v>
      </c>
      <c r="Q3" s="87"/>
      <c r="R3" s="88" t="s">
        <v>18</v>
      </c>
      <c r="S3" s="89"/>
      <c r="T3" s="90"/>
      <c r="U3" s="90"/>
      <c r="V3" s="89"/>
      <c r="W3" s="90"/>
    </row>
    <row r="4" spans="1:33" ht="33.6" customHeight="1" x14ac:dyDescent="0.3">
      <c r="C4"/>
      <c r="P4" s="29"/>
      <c r="Q4" s="89"/>
      <c r="R4" s="88" t="s">
        <v>120</v>
      </c>
      <c r="S4" s="89"/>
      <c r="T4" s="90"/>
      <c r="U4" s="90"/>
      <c r="V4" s="89"/>
      <c r="W4" s="90"/>
    </row>
    <row r="5" spans="1:33" ht="14.45" x14ac:dyDescent="0.3">
      <c r="P5" s="29"/>
      <c r="Q5" s="30"/>
      <c r="S5" s="29"/>
    </row>
    <row r="7" spans="1:33" ht="18" x14ac:dyDescent="0.3">
      <c r="A7" s="33" t="s">
        <v>17</v>
      </c>
    </row>
    <row r="8" spans="1:33" ht="14.45" x14ac:dyDescent="0.3">
      <c r="A8" s="86">
        <f>'Growth Deal'!A8</f>
        <v>43952</v>
      </c>
    </row>
    <row r="9" spans="1:33" ht="14.45" x14ac:dyDescent="0.3">
      <c r="Q9" s="29" t="s">
        <v>4</v>
      </c>
    </row>
    <row r="10" spans="1:33" ht="18" x14ac:dyDescent="0.3">
      <c r="A10" s="143" t="s">
        <v>8</v>
      </c>
      <c r="B10" s="144"/>
      <c r="C10" s="144"/>
      <c r="D10" s="144"/>
      <c r="E10" s="144"/>
      <c r="F10" s="144"/>
      <c r="G10" s="144"/>
      <c r="H10" s="144"/>
      <c r="I10" s="144"/>
      <c r="J10" s="144"/>
      <c r="K10" s="144"/>
      <c r="L10" s="144"/>
      <c r="M10" s="144"/>
      <c r="N10" s="144"/>
      <c r="O10" s="144"/>
      <c r="P10" s="144"/>
      <c r="Q10" s="145"/>
      <c r="S10" s="141" t="s">
        <v>12</v>
      </c>
      <c r="T10" s="142"/>
      <c r="U10" s="142"/>
      <c r="V10" s="142"/>
      <c r="W10" s="142"/>
      <c r="X10" s="142"/>
      <c r="Y10" s="142"/>
      <c r="AA10" s="143" t="s">
        <v>13</v>
      </c>
      <c r="AB10" s="144"/>
      <c r="AC10" s="144"/>
      <c r="AD10" s="144"/>
      <c r="AE10" s="144"/>
      <c r="AF10" s="144"/>
      <c r="AG10" s="145"/>
    </row>
    <row r="11" spans="1:33" ht="70.5" customHeight="1" x14ac:dyDescent="0.25">
      <c r="A11" s="19" t="s">
        <v>0</v>
      </c>
      <c r="B11" s="34"/>
      <c r="C11" s="19" t="s">
        <v>1</v>
      </c>
      <c r="D11" s="1"/>
      <c r="E11" s="19" t="s">
        <v>2</v>
      </c>
      <c r="F11" s="1"/>
      <c r="G11" s="19" t="s">
        <v>3</v>
      </c>
      <c r="H11" s="1"/>
      <c r="I11" s="19" t="s">
        <v>15</v>
      </c>
      <c r="J11" s="1"/>
      <c r="K11" s="19" t="s">
        <v>16</v>
      </c>
      <c r="L11" s="1"/>
      <c r="M11" s="19" t="s">
        <v>9</v>
      </c>
      <c r="N11" s="1"/>
      <c r="O11" s="19" t="s">
        <v>5</v>
      </c>
      <c r="P11" s="1"/>
      <c r="Q11" s="19" t="s">
        <v>14</v>
      </c>
      <c r="R11" s="1"/>
      <c r="S11" s="19" t="s">
        <v>10</v>
      </c>
      <c r="T11" s="1"/>
      <c r="U11" s="19" t="s">
        <v>175</v>
      </c>
      <c r="V11" s="19"/>
      <c r="W11" s="19" t="s">
        <v>176</v>
      </c>
      <c r="X11" s="19"/>
      <c r="Y11" s="19" t="s">
        <v>177</v>
      </c>
      <c r="AA11" s="19" t="s">
        <v>89</v>
      </c>
      <c r="AB11" s="19"/>
      <c r="AC11" s="19" t="s">
        <v>20</v>
      </c>
      <c r="AD11" s="19"/>
      <c r="AE11" s="19" t="s">
        <v>90</v>
      </c>
      <c r="AF11" s="19"/>
      <c r="AG11" s="77" t="s">
        <v>20</v>
      </c>
    </row>
    <row r="12" spans="1:33" s="30" customFormat="1" ht="8.25" customHeight="1" x14ac:dyDescent="0.3">
      <c r="A12" s="47"/>
      <c r="B12" s="48"/>
      <c r="C12" s="49"/>
      <c r="D12" s="50"/>
      <c r="E12" s="51"/>
      <c r="F12" s="50"/>
      <c r="G12" s="51"/>
      <c r="H12" s="50"/>
      <c r="I12" s="52"/>
      <c r="J12" s="53"/>
      <c r="K12" s="52"/>
      <c r="L12" s="50"/>
      <c r="M12" s="51"/>
      <c r="N12" s="50"/>
      <c r="O12" s="54"/>
      <c r="P12" s="50"/>
      <c r="Q12" s="55"/>
      <c r="R12" s="50"/>
      <c r="S12" s="56"/>
      <c r="T12" s="50"/>
      <c r="U12" s="57"/>
      <c r="V12" s="50"/>
      <c r="W12" s="47"/>
      <c r="X12" s="50"/>
      <c r="Y12" s="47"/>
      <c r="Z12" s="50"/>
      <c r="AA12" s="57"/>
      <c r="AB12" s="50"/>
      <c r="AC12" s="57"/>
      <c r="AD12" s="50"/>
      <c r="AE12" s="57"/>
      <c r="AF12" s="50"/>
      <c r="AG12" s="78"/>
    </row>
    <row r="13" spans="1:33" ht="105" x14ac:dyDescent="0.25">
      <c r="A13" s="91" t="s">
        <v>164</v>
      </c>
      <c r="B13" s="2"/>
      <c r="C13" s="63" t="s">
        <v>165</v>
      </c>
      <c r="D13" s="4"/>
      <c r="E13" s="6" t="s">
        <v>75</v>
      </c>
      <c r="F13" s="4"/>
      <c r="G13" s="6" t="s">
        <v>28</v>
      </c>
      <c r="H13" s="4"/>
      <c r="I13" s="20">
        <v>41698</v>
      </c>
      <c r="J13" s="22"/>
      <c r="K13" s="20">
        <v>43524</v>
      </c>
      <c r="L13" s="4"/>
      <c r="M13" s="6">
        <f>IF($A$8&gt;K13,100%,($A$8-I13)/(K13-I13))</f>
        <v>1</v>
      </c>
      <c r="N13" s="4"/>
      <c r="O13" s="25" t="s">
        <v>26</v>
      </c>
      <c r="P13" s="4"/>
      <c r="Q13" s="14" t="s">
        <v>180</v>
      </c>
      <c r="R13" s="4"/>
      <c r="S13" s="17">
        <v>775000</v>
      </c>
      <c r="T13" s="4"/>
      <c r="U13" s="17">
        <f>S13</f>
        <v>775000</v>
      </c>
      <c r="V13" s="4"/>
      <c r="W13" s="17">
        <f>U13</f>
        <v>775000</v>
      </c>
      <c r="X13" s="4"/>
      <c r="Y13" s="18">
        <f>W13/U13</f>
        <v>1</v>
      </c>
      <c r="Z13" s="4"/>
      <c r="AA13" s="14" t="s">
        <v>196</v>
      </c>
      <c r="AB13" s="4"/>
      <c r="AC13" s="25" t="s">
        <v>86</v>
      </c>
      <c r="AD13" s="4"/>
      <c r="AE13" s="14" t="s">
        <v>198</v>
      </c>
      <c r="AF13" s="4"/>
      <c r="AG13" s="25" t="s">
        <v>86</v>
      </c>
    </row>
    <row r="14" spans="1:33" ht="8.25" customHeight="1" x14ac:dyDescent="0.25">
      <c r="A14" s="45"/>
      <c r="B14" s="35"/>
      <c r="C14" s="35"/>
      <c r="D14" s="35"/>
      <c r="E14" s="35"/>
      <c r="F14" s="35"/>
      <c r="G14" s="35"/>
      <c r="H14" s="35"/>
      <c r="I14" s="35"/>
      <c r="J14" s="35"/>
      <c r="K14" s="35"/>
      <c r="L14" s="35"/>
      <c r="M14" s="35"/>
      <c r="N14" s="35"/>
      <c r="O14" s="35"/>
      <c r="P14" s="35"/>
      <c r="Q14" s="35"/>
      <c r="R14" s="35"/>
      <c r="S14" s="35"/>
      <c r="T14" s="35"/>
      <c r="U14" s="35"/>
      <c r="V14" s="35"/>
      <c r="W14" s="35"/>
      <c r="X14" s="35"/>
      <c r="Y14" s="35"/>
      <c r="AA14" s="35"/>
      <c r="AB14" s="35"/>
      <c r="AC14" s="46"/>
      <c r="AD14" s="35"/>
      <c r="AE14" s="35"/>
      <c r="AF14" s="35"/>
      <c r="AG14" s="46"/>
    </row>
    <row r="15" spans="1:33" ht="90" x14ac:dyDescent="0.25">
      <c r="A15" s="91" t="s">
        <v>162</v>
      </c>
      <c r="B15" s="2"/>
      <c r="C15" s="63" t="s">
        <v>163</v>
      </c>
      <c r="D15" s="4"/>
      <c r="E15" s="6" t="s">
        <v>75</v>
      </c>
      <c r="F15" s="4"/>
      <c r="G15" s="6" t="s">
        <v>31</v>
      </c>
      <c r="H15" s="4"/>
      <c r="I15" s="20">
        <v>42361</v>
      </c>
      <c r="J15" s="22"/>
      <c r="K15" s="20">
        <v>44188</v>
      </c>
      <c r="L15" s="4"/>
      <c r="M15" s="6">
        <f>IF($A$8&gt;K15,100%,($A$8-I15)/(K15-I15))</f>
        <v>0.87082649151614666</v>
      </c>
      <c r="N15" s="4"/>
      <c r="O15" s="62" t="s">
        <v>25</v>
      </c>
      <c r="P15" s="4"/>
      <c r="Q15" s="14" t="s">
        <v>181</v>
      </c>
      <c r="R15" s="4"/>
      <c r="S15" s="17">
        <v>1700000</v>
      </c>
      <c r="T15" s="4"/>
      <c r="U15" s="17">
        <f>S15</f>
        <v>1700000</v>
      </c>
      <c r="V15" s="4"/>
      <c r="W15" s="17">
        <v>0</v>
      </c>
      <c r="X15" s="4"/>
      <c r="Y15" s="18">
        <f>W15/U15</f>
        <v>0</v>
      </c>
      <c r="Z15" s="4"/>
      <c r="AA15" s="14" t="s">
        <v>195</v>
      </c>
      <c r="AB15" s="4"/>
      <c r="AC15" s="15" t="s">
        <v>88</v>
      </c>
      <c r="AD15" s="4"/>
      <c r="AE15" s="14" t="s">
        <v>187</v>
      </c>
      <c r="AF15" s="4"/>
      <c r="AG15" s="95" t="s">
        <v>88</v>
      </c>
    </row>
    <row r="16" spans="1:33" ht="8.25" customHeight="1" x14ac:dyDescent="0.25">
      <c r="A16" s="45"/>
      <c r="B16" s="35"/>
      <c r="C16" s="35"/>
      <c r="D16" s="35"/>
      <c r="E16" s="35"/>
      <c r="F16" s="35"/>
      <c r="G16" s="35"/>
      <c r="H16" s="35"/>
      <c r="I16" s="35"/>
      <c r="J16" s="35"/>
      <c r="K16" s="35"/>
      <c r="L16" s="35"/>
      <c r="M16" s="35"/>
      <c r="N16" s="35"/>
      <c r="O16" s="35"/>
      <c r="P16" s="35"/>
      <c r="Q16" s="35"/>
      <c r="R16" s="35"/>
      <c r="S16" s="35"/>
      <c r="T16" s="35"/>
      <c r="U16" s="35"/>
      <c r="V16" s="35"/>
      <c r="W16" s="35"/>
      <c r="X16" s="35"/>
      <c r="Y16" s="35"/>
      <c r="AA16" s="35"/>
      <c r="AB16" s="35"/>
      <c r="AC16" s="46"/>
      <c r="AD16" s="35"/>
      <c r="AE16" s="35"/>
      <c r="AF16" s="35"/>
      <c r="AG16" s="46"/>
    </row>
    <row r="17" spans="1:33" ht="94.5" customHeight="1" x14ac:dyDescent="0.25">
      <c r="A17" s="91" t="s">
        <v>148</v>
      </c>
      <c r="B17" s="2"/>
      <c r="C17" s="63" t="s">
        <v>54</v>
      </c>
      <c r="D17" s="4"/>
      <c r="E17" s="6" t="s">
        <v>149</v>
      </c>
      <c r="F17" s="4"/>
      <c r="G17" s="6" t="s">
        <v>32</v>
      </c>
      <c r="H17" s="4"/>
      <c r="I17" s="20">
        <v>41401</v>
      </c>
      <c r="J17" s="22"/>
      <c r="K17" s="20">
        <v>42293</v>
      </c>
      <c r="L17" s="4"/>
      <c r="M17" s="6">
        <f>IF($A$8&gt;K17,100%,($A$8-I17)/(K17-I17))</f>
        <v>1</v>
      </c>
      <c r="N17" s="4"/>
      <c r="O17" s="25" t="s">
        <v>26</v>
      </c>
      <c r="P17" s="4"/>
      <c r="Q17" s="14" t="s">
        <v>189</v>
      </c>
      <c r="R17" s="4"/>
      <c r="S17" s="17">
        <v>1194394.31</v>
      </c>
      <c r="T17" s="4"/>
      <c r="U17" s="17">
        <v>1194394.31</v>
      </c>
      <c r="V17" s="4"/>
      <c r="W17" s="17">
        <f>U17</f>
        <v>1194394.31</v>
      </c>
      <c r="X17" s="4"/>
      <c r="Y17" s="18">
        <f>W17/U17</f>
        <v>1</v>
      </c>
      <c r="Z17" s="4"/>
      <c r="AA17" s="14" t="s">
        <v>166</v>
      </c>
      <c r="AB17" s="4"/>
      <c r="AC17" s="25" t="s">
        <v>86</v>
      </c>
      <c r="AD17" s="4"/>
      <c r="AE17" s="14" t="s">
        <v>197</v>
      </c>
      <c r="AF17" s="4"/>
      <c r="AG17" s="25" t="s">
        <v>86</v>
      </c>
    </row>
    <row r="18" spans="1:33" ht="8.25" customHeight="1" x14ac:dyDescent="0.25">
      <c r="A18" s="45"/>
      <c r="B18" s="35"/>
      <c r="C18" s="35"/>
      <c r="D18" s="35"/>
      <c r="E18" s="35"/>
      <c r="F18" s="35"/>
      <c r="G18" s="35"/>
      <c r="H18" s="35"/>
      <c r="I18" s="35"/>
      <c r="J18" s="35"/>
      <c r="K18" s="35"/>
      <c r="L18" s="35"/>
      <c r="M18" s="35"/>
      <c r="N18" s="35"/>
      <c r="O18" s="35"/>
      <c r="P18" s="35"/>
      <c r="Q18" s="35"/>
      <c r="R18" s="35"/>
      <c r="S18" s="35"/>
      <c r="T18" s="35"/>
      <c r="U18" s="35"/>
      <c r="V18" s="35"/>
      <c r="W18" s="35"/>
      <c r="X18" s="35"/>
      <c r="Y18" s="35"/>
      <c r="AA18" s="35"/>
      <c r="AB18" s="35"/>
      <c r="AC18" s="46"/>
      <c r="AD18" s="35"/>
      <c r="AE18" s="35"/>
      <c r="AF18" s="35"/>
      <c r="AG18" s="46"/>
    </row>
    <row r="19" spans="1:33" ht="90" x14ac:dyDescent="0.25">
      <c r="A19" s="91" t="s">
        <v>150</v>
      </c>
      <c r="B19" s="2"/>
      <c r="C19" s="63" t="s">
        <v>151</v>
      </c>
      <c r="D19" s="58"/>
      <c r="E19" s="6" t="s">
        <v>6</v>
      </c>
      <c r="F19" s="59"/>
      <c r="G19" s="6" t="s">
        <v>34</v>
      </c>
      <c r="H19" s="4"/>
      <c r="I19" s="20">
        <v>41368</v>
      </c>
      <c r="J19" s="22"/>
      <c r="K19" s="20">
        <v>41851</v>
      </c>
      <c r="L19" s="4"/>
      <c r="M19" s="6">
        <f>IF($A$8&gt;K19,100%,($A$8-I19)/(K19-I19))</f>
        <v>1</v>
      </c>
      <c r="N19" s="4"/>
      <c r="O19" s="25" t="s">
        <v>26</v>
      </c>
      <c r="P19" s="4"/>
      <c r="Q19" s="14" t="s">
        <v>167</v>
      </c>
      <c r="R19" s="4"/>
      <c r="S19" s="17">
        <v>500000</v>
      </c>
      <c r="T19" s="4"/>
      <c r="U19" s="17">
        <f>S19</f>
        <v>500000</v>
      </c>
      <c r="V19" s="4"/>
      <c r="W19" s="17">
        <f>U19</f>
        <v>500000</v>
      </c>
      <c r="X19" s="4"/>
      <c r="Y19" s="18">
        <f>W19/U19</f>
        <v>1</v>
      </c>
      <c r="AA19" s="14" t="s">
        <v>169</v>
      </c>
      <c r="AB19" s="58"/>
      <c r="AC19" s="25" t="s">
        <v>86</v>
      </c>
      <c r="AD19" s="59"/>
      <c r="AE19" s="14" t="s">
        <v>168</v>
      </c>
      <c r="AF19" s="4"/>
      <c r="AG19" s="25" t="s">
        <v>86</v>
      </c>
    </row>
    <row r="20" spans="1:33" s="30" customFormat="1" ht="8.25" customHeight="1" x14ac:dyDescent="0.25">
      <c r="A20" s="13"/>
      <c r="B20" s="7"/>
      <c r="C20" s="10"/>
      <c r="D20" s="9"/>
      <c r="E20" s="60"/>
      <c r="F20" s="9"/>
      <c r="G20" s="8"/>
      <c r="H20" s="9"/>
      <c r="I20" s="23"/>
      <c r="J20" s="24"/>
      <c r="K20" s="23"/>
      <c r="L20" s="9"/>
      <c r="M20" s="8"/>
      <c r="N20" s="9"/>
      <c r="O20" s="11"/>
      <c r="P20" s="9"/>
      <c r="Q20" s="27"/>
      <c r="R20" s="9"/>
      <c r="S20" s="16"/>
      <c r="T20" s="9"/>
      <c r="U20" s="12"/>
      <c r="V20" s="9"/>
      <c r="W20" s="13"/>
      <c r="X20" s="9"/>
      <c r="Y20" s="13"/>
      <c r="Z20" s="9"/>
      <c r="AA20" s="12"/>
      <c r="AB20" s="9"/>
      <c r="AC20" s="66"/>
      <c r="AD20" s="9"/>
      <c r="AE20" s="12"/>
      <c r="AF20" s="9"/>
      <c r="AG20" s="80"/>
    </row>
    <row r="21" spans="1:33" ht="105" x14ac:dyDescent="0.25">
      <c r="A21" s="91" t="s">
        <v>159</v>
      </c>
      <c r="B21" s="2"/>
      <c r="C21" s="63" t="s">
        <v>160</v>
      </c>
      <c r="D21" s="4"/>
      <c r="E21" s="6" t="s">
        <v>161</v>
      </c>
      <c r="F21" s="4"/>
      <c r="G21" s="6" t="s">
        <v>39</v>
      </c>
      <c r="H21" s="4"/>
      <c r="I21" s="20">
        <v>42481</v>
      </c>
      <c r="J21" s="22"/>
      <c r="K21" s="20">
        <v>44307</v>
      </c>
      <c r="L21" s="4"/>
      <c r="M21" s="6">
        <f>IF($A$8&gt;K21,100%,($A$8-I21)/(K21-I21))</f>
        <v>0.80558598028477546</v>
      </c>
      <c r="N21" s="4"/>
      <c r="O21" s="62" t="s">
        <v>25</v>
      </c>
      <c r="P21" s="4"/>
      <c r="Q21" s="14" t="s">
        <v>178</v>
      </c>
      <c r="R21" s="4"/>
      <c r="S21" s="17">
        <v>1500000</v>
      </c>
      <c r="T21" s="4"/>
      <c r="U21" s="17">
        <f>S21</f>
        <v>1500000</v>
      </c>
      <c r="V21" s="4"/>
      <c r="W21" s="17">
        <v>500000</v>
      </c>
      <c r="X21" s="4"/>
      <c r="Y21" s="18">
        <f>W21/U21</f>
        <v>0.33333333333333331</v>
      </c>
      <c r="Z21" s="4"/>
      <c r="AA21" s="14" t="s">
        <v>185</v>
      </c>
      <c r="AB21" s="4"/>
      <c r="AC21" s="15" t="s">
        <v>88</v>
      </c>
      <c r="AD21" s="4"/>
      <c r="AE21" s="14" t="s">
        <v>179</v>
      </c>
      <c r="AF21" s="4"/>
      <c r="AG21" s="79" t="s">
        <v>88</v>
      </c>
    </row>
    <row r="22" spans="1:33" s="30" customFormat="1" ht="8.25" customHeight="1" x14ac:dyDescent="0.25">
      <c r="A22" s="13"/>
      <c r="B22" s="7"/>
      <c r="C22" s="10"/>
      <c r="D22" s="9"/>
      <c r="E22" s="60"/>
      <c r="F22" s="9"/>
      <c r="G22" s="8"/>
      <c r="H22" s="9"/>
      <c r="I22" s="23"/>
      <c r="J22" s="24"/>
      <c r="K22" s="23"/>
      <c r="L22" s="9"/>
      <c r="M22" s="8"/>
      <c r="N22" s="9"/>
      <c r="O22" s="11"/>
      <c r="P22" s="9"/>
      <c r="Q22" s="27"/>
      <c r="R22" s="9"/>
      <c r="S22" s="16"/>
      <c r="T22" s="9"/>
      <c r="U22" s="12"/>
      <c r="V22" s="9"/>
      <c r="W22" s="13"/>
      <c r="X22" s="9"/>
      <c r="Y22" s="13"/>
      <c r="Z22" s="9"/>
      <c r="AA22" s="12"/>
      <c r="AB22" s="9"/>
      <c r="AC22" s="66"/>
      <c r="AD22" s="9"/>
      <c r="AE22" s="12"/>
      <c r="AF22" s="9"/>
      <c r="AG22" s="80"/>
    </row>
    <row r="23" spans="1:33" ht="60" x14ac:dyDescent="0.25">
      <c r="A23" s="91" t="s">
        <v>158</v>
      </c>
      <c r="B23" s="2"/>
      <c r="C23" s="63" t="s">
        <v>158</v>
      </c>
      <c r="D23" s="4"/>
      <c r="E23" s="6" t="s">
        <v>75</v>
      </c>
      <c r="F23" s="4"/>
      <c r="G23" s="6" t="s">
        <v>41</v>
      </c>
      <c r="H23" s="4"/>
      <c r="I23" s="20">
        <v>41407</v>
      </c>
      <c r="J23" s="22"/>
      <c r="K23" s="20">
        <v>43233</v>
      </c>
      <c r="L23" s="4"/>
      <c r="M23" s="6">
        <f>IF($A$8&gt;K23,100%,($A$8-I23)/(K23-I23))</f>
        <v>1</v>
      </c>
      <c r="N23" s="4"/>
      <c r="O23" s="25" t="s">
        <v>26</v>
      </c>
      <c r="P23" s="4"/>
      <c r="Q23" s="14" t="s">
        <v>193</v>
      </c>
      <c r="R23" s="4"/>
      <c r="S23" s="17">
        <v>2315000</v>
      </c>
      <c r="T23" s="4"/>
      <c r="U23" s="17">
        <f>S23</f>
        <v>2315000</v>
      </c>
      <c r="V23" s="4"/>
      <c r="W23" s="17">
        <f>U23</f>
        <v>2315000</v>
      </c>
      <c r="X23" s="4"/>
      <c r="Y23" s="18">
        <f>W23/U23</f>
        <v>1</v>
      </c>
      <c r="Z23" s="4"/>
      <c r="AA23" s="14" t="s">
        <v>186</v>
      </c>
      <c r="AB23" s="4"/>
      <c r="AC23" s="25" t="s">
        <v>86</v>
      </c>
      <c r="AD23" s="4"/>
      <c r="AE23" s="14" t="s">
        <v>194</v>
      </c>
      <c r="AF23" s="4"/>
      <c r="AG23" s="25" t="s">
        <v>86</v>
      </c>
    </row>
    <row r="24" spans="1:33" s="30" customFormat="1" ht="8.25" customHeight="1" x14ac:dyDescent="0.25">
      <c r="A24" s="13"/>
      <c r="B24" s="7"/>
      <c r="C24" s="10"/>
      <c r="D24" s="9"/>
      <c r="E24" s="60"/>
      <c r="F24" s="9"/>
      <c r="G24" s="8"/>
      <c r="H24" s="9"/>
      <c r="I24" s="23"/>
      <c r="J24" s="24"/>
      <c r="K24" s="23"/>
      <c r="L24" s="9"/>
      <c r="M24" s="8"/>
      <c r="N24" s="9"/>
      <c r="O24" s="11"/>
      <c r="P24" s="9"/>
      <c r="Q24" s="27"/>
      <c r="R24" s="9"/>
      <c r="S24" s="16"/>
      <c r="T24" s="9"/>
      <c r="U24" s="12"/>
      <c r="V24" s="9"/>
      <c r="W24" s="13"/>
      <c r="X24" s="9"/>
      <c r="Y24" s="13"/>
      <c r="Z24" s="9"/>
      <c r="AA24" s="12"/>
      <c r="AB24" s="9"/>
      <c r="AC24" s="12"/>
      <c r="AD24" s="9"/>
      <c r="AE24" s="12"/>
      <c r="AF24" s="9"/>
      <c r="AG24" s="80"/>
    </row>
    <row r="25" spans="1:33" ht="120" x14ac:dyDescent="0.25">
      <c r="A25" s="91" t="s">
        <v>155</v>
      </c>
      <c r="B25" s="2"/>
      <c r="C25" s="63" t="s">
        <v>156</v>
      </c>
      <c r="D25" s="4"/>
      <c r="E25" s="6" t="s">
        <v>157</v>
      </c>
      <c r="F25" s="4"/>
      <c r="G25" s="6" t="s">
        <v>34</v>
      </c>
      <c r="H25" s="4"/>
      <c r="I25" s="20">
        <v>42360</v>
      </c>
      <c r="J25" s="22"/>
      <c r="K25" s="20">
        <v>44255</v>
      </c>
      <c r="L25" s="4"/>
      <c r="M25" s="6">
        <v>1</v>
      </c>
      <c r="N25" s="4"/>
      <c r="O25" s="62" t="s">
        <v>25</v>
      </c>
      <c r="P25" s="4"/>
      <c r="Q25" s="14" t="s">
        <v>174</v>
      </c>
      <c r="R25" s="4"/>
      <c r="S25" s="17">
        <v>660000</v>
      </c>
      <c r="T25" s="4"/>
      <c r="U25" s="17">
        <f>S25</f>
        <v>660000</v>
      </c>
      <c r="V25" s="4"/>
      <c r="W25" s="17">
        <f>U25</f>
        <v>660000</v>
      </c>
      <c r="X25" s="4"/>
      <c r="Y25" s="18">
        <v>1</v>
      </c>
      <c r="Z25" s="4"/>
      <c r="AA25" s="14" t="s">
        <v>192</v>
      </c>
      <c r="AB25" s="4"/>
      <c r="AC25" s="25" t="s">
        <v>86</v>
      </c>
      <c r="AD25" s="4"/>
      <c r="AE25" s="14" t="s">
        <v>184</v>
      </c>
      <c r="AF25" s="4"/>
      <c r="AG25" s="25" t="s">
        <v>86</v>
      </c>
    </row>
    <row r="26" spans="1:33" s="30" customFormat="1" ht="8.25" customHeight="1" x14ac:dyDescent="0.25">
      <c r="A26" s="13"/>
      <c r="B26" s="7"/>
      <c r="C26" s="10"/>
      <c r="D26" s="9"/>
      <c r="E26" s="60"/>
      <c r="F26" s="9"/>
      <c r="G26" s="8"/>
      <c r="H26" s="9"/>
      <c r="I26" s="23"/>
      <c r="J26" s="24"/>
      <c r="K26" s="23"/>
      <c r="L26" s="9"/>
      <c r="M26" s="8"/>
      <c r="N26" s="9"/>
      <c r="O26" s="11"/>
      <c r="P26" s="9"/>
      <c r="Q26" s="27"/>
      <c r="R26" s="9"/>
      <c r="S26" s="16"/>
      <c r="T26" s="9"/>
      <c r="U26" s="12"/>
      <c r="V26" s="9"/>
      <c r="W26" s="13"/>
      <c r="X26" s="9"/>
      <c r="Y26" s="13"/>
      <c r="Z26" s="9"/>
      <c r="AA26" s="12"/>
      <c r="AB26" s="9"/>
      <c r="AC26" s="12"/>
      <c r="AD26" s="9"/>
      <c r="AE26" s="12"/>
      <c r="AF26" s="9"/>
      <c r="AG26" s="80"/>
    </row>
    <row r="27" spans="1:33" ht="60" x14ac:dyDescent="0.25">
      <c r="A27" s="91" t="s">
        <v>152</v>
      </c>
      <c r="B27" s="2"/>
      <c r="C27" s="63" t="s">
        <v>153</v>
      </c>
      <c r="D27" s="4"/>
      <c r="E27" s="6" t="s">
        <v>170</v>
      </c>
      <c r="F27" s="4"/>
      <c r="G27" s="6" t="s">
        <v>39</v>
      </c>
      <c r="H27" s="4"/>
      <c r="I27" s="20">
        <v>41334</v>
      </c>
      <c r="J27" s="22"/>
      <c r="K27" s="20">
        <v>43160</v>
      </c>
      <c r="L27" s="4"/>
      <c r="M27" s="6">
        <f>IF($A$8&gt;K27,100%,($A$8-I27)/(K27-I27))</f>
        <v>1</v>
      </c>
      <c r="N27" s="4"/>
      <c r="O27" s="25" t="s">
        <v>26</v>
      </c>
      <c r="P27" s="4"/>
      <c r="Q27" s="68" t="s">
        <v>171</v>
      </c>
      <c r="R27" s="4"/>
      <c r="S27" s="17">
        <v>800000</v>
      </c>
      <c r="T27" s="4"/>
      <c r="U27" s="17">
        <f>S27</f>
        <v>800000</v>
      </c>
      <c r="V27" s="4"/>
      <c r="W27" s="17">
        <f>U27</f>
        <v>800000</v>
      </c>
      <c r="X27" s="4"/>
      <c r="Y27" s="18">
        <v>1</v>
      </c>
      <c r="Z27" s="4"/>
      <c r="AA27" s="14" t="s">
        <v>172</v>
      </c>
      <c r="AB27" s="4"/>
      <c r="AC27" s="62" t="s">
        <v>88</v>
      </c>
      <c r="AD27" s="4"/>
      <c r="AE27" s="14" t="s">
        <v>188</v>
      </c>
      <c r="AF27" s="4"/>
      <c r="AG27" s="79" t="s">
        <v>88</v>
      </c>
    </row>
    <row r="28" spans="1:33" s="30" customFormat="1" ht="8.25" customHeight="1" x14ac:dyDescent="0.25">
      <c r="A28" s="13"/>
      <c r="B28" s="7"/>
      <c r="C28" s="10"/>
      <c r="D28" s="9"/>
      <c r="E28" s="60"/>
      <c r="F28" s="9"/>
      <c r="G28" s="8"/>
      <c r="H28" s="9"/>
      <c r="I28" s="23"/>
      <c r="J28" s="24"/>
      <c r="K28" s="23"/>
      <c r="L28" s="9"/>
      <c r="M28" s="8"/>
      <c r="N28" s="9"/>
      <c r="O28" s="11"/>
      <c r="P28" s="9"/>
      <c r="Q28" s="27"/>
      <c r="R28" s="9"/>
      <c r="S28" s="16"/>
      <c r="T28" s="9"/>
      <c r="U28" s="12"/>
      <c r="V28" s="9"/>
      <c r="W28" s="13"/>
      <c r="X28" s="9"/>
      <c r="Y28" s="13"/>
      <c r="Z28" s="9"/>
      <c r="AA28" s="12"/>
      <c r="AB28" s="9"/>
      <c r="AC28" s="12"/>
      <c r="AD28" s="9"/>
      <c r="AE28" s="12"/>
      <c r="AF28" s="9"/>
      <c r="AG28" s="80"/>
    </row>
    <row r="29" spans="1:33" ht="105" x14ac:dyDescent="0.25">
      <c r="A29" s="91" t="s">
        <v>154</v>
      </c>
      <c r="B29" s="2"/>
      <c r="C29" s="63" t="s">
        <v>153</v>
      </c>
      <c r="D29" s="4"/>
      <c r="E29" s="6" t="s">
        <v>190</v>
      </c>
      <c r="F29" s="4"/>
      <c r="G29" s="6" t="s">
        <v>81</v>
      </c>
      <c r="H29" s="4"/>
      <c r="I29" s="20">
        <v>42826</v>
      </c>
      <c r="J29" s="22"/>
      <c r="K29" s="20">
        <v>43921</v>
      </c>
      <c r="L29" s="4"/>
      <c r="M29" s="6">
        <f>IF($A$8&gt;K29,100%,($A$8-I29)/(K29-I29))</f>
        <v>1</v>
      </c>
      <c r="N29" s="4"/>
      <c r="O29" s="62" t="s">
        <v>25</v>
      </c>
      <c r="P29" s="4"/>
      <c r="Q29" s="14" t="s">
        <v>173</v>
      </c>
      <c r="R29" s="4"/>
      <c r="S29" s="17">
        <v>6585000</v>
      </c>
      <c r="T29" s="4">
        <v>65850</v>
      </c>
      <c r="U29" s="17">
        <v>2000000</v>
      </c>
      <c r="V29" s="4"/>
      <c r="W29" s="17">
        <v>52333</v>
      </c>
      <c r="X29" s="4"/>
      <c r="Y29" s="18">
        <f>W29/U29</f>
        <v>2.6166499999999999E-2</v>
      </c>
      <c r="Z29" s="4"/>
      <c r="AA29" s="68" t="s">
        <v>191</v>
      </c>
      <c r="AB29" s="4"/>
      <c r="AC29" s="62" t="s">
        <v>88</v>
      </c>
      <c r="AD29" s="4"/>
      <c r="AE29" s="14" t="s">
        <v>362</v>
      </c>
      <c r="AF29" s="4"/>
      <c r="AG29" s="62" t="s">
        <v>88</v>
      </c>
    </row>
    <row r="30" spans="1:33" s="30" customFormat="1" ht="8.25" customHeight="1" x14ac:dyDescent="0.25">
      <c r="A30" s="13"/>
      <c r="B30" s="7"/>
      <c r="C30" s="10"/>
      <c r="D30" s="9"/>
      <c r="E30" s="8"/>
      <c r="F30" s="9"/>
      <c r="G30" s="8"/>
      <c r="H30" s="9"/>
      <c r="I30" s="23"/>
      <c r="J30" s="24"/>
      <c r="K30" s="23"/>
      <c r="L30" s="9"/>
      <c r="M30" s="8"/>
      <c r="N30" s="9"/>
      <c r="O30" s="11"/>
      <c r="P30" s="9"/>
      <c r="Q30" s="27"/>
      <c r="R30" s="9"/>
      <c r="S30" s="16"/>
      <c r="T30" s="9"/>
      <c r="U30" s="12"/>
      <c r="V30" s="9"/>
      <c r="W30" s="13"/>
      <c r="X30" s="9"/>
      <c r="Y30" s="13"/>
      <c r="Z30" s="9"/>
      <c r="AA30" s="12"/>
      <c r="AB30" s="9"/>
      <c r="AC30" s="12"/>
      <c r="AD30" s="9"/>
      <c r="AE30" s="12"/>
      <c r="AF30" s="9"/>
      <c r="AG30" s="80"/>
    </row>
    <row r="31" spans="1:33" ht="75" x14ac:dyDescent="0.25">
      <c r="A31" s="91" t="s">
        <v>217</v>
      </c>
      <c r="B31" s="2"/>
      <c r="C31" s="91" t="s">
        <v>52</v>
      </c>
      <c r="D31" s="4"/>
      <c r="E31" s="6" t="s">
        <v>182</v>
      </c>
      <c r="F31" s="4"/>
      <c r="G31" s="6" t="s">
        <v>7</v>
      </c>
      <c r="H31" s="4"/>
      <c r="I31" s="20">
        <v>43466</v>
      </c>
      <c r="J31" s="22"/>
      <c r="K31" s="20">
        <v>45291</v>
      </c>
      <c r="L31" s="4"/>
      <c r="M31" s="6">
        <f>IF($A$8&gt;K31,100%,($A$8-I31)/(K31-I31))</f>
        <v>0.26630136986301373</v>
      </c>
      <c r="N31" s="4"/>
      <c r="O31" s="62" t="s">
        <v>25</v>
      </c>
      <c r="P31" s="4"/>
      <c r="Q31" s="14" t="s">
        <v>277</v>
      </c>
      <c r="R31" s="4"/>
      <c r="S31" s="17">
        <v>250000</v>
      </c>
      <c r="T31" s="4"/>
      <c r="U31" s="17">
        <f>S31</f>
        <v>250000</v>
      </c>
      <c r="V31" s="4"/>
      <c r="W31" s="17">
        <v>15625</v>
      </c>
      <c r="X31" s="4"/>
      <c r="Y31" s="18">
        <f>W31/U31</f>
        <v>6.25E-2</v>
      </c>
      <c r="Z31" s="4"/>
      <c r="AA31" s="14" t="s">
        <v>218</v>
      </c>
      <c r="AB31" s="4"/>
      <c r="AC31" s="62" t="s">
        <v>88</v>
      </c>
      <c r="AD31" s="4"/>
      <c r="AE31" s="14" t="s">
        <v>219</v>
      </c>
      <c r="AF31" s="4"/>
      <c r="AG31" s="79" t="s">
        <v>88</v>
      </c>
    </row>
  </sheetData>
  <mergeCells count="3">
    <mergeCell ref="A10:Q10"/>
    <mergeCell ref="S10:Y10"/>
    <mergeCell ref="AA10:AG10"/>
  </mergeCells>
  <printOptions horizontalCentered="1"/>
  <pageMargins left="0.23622047244094491" right="0.23622047244094491" top="0.55118110236220474" bottom="0.55118110236220474" header="0.31496062992125984" footer="0.31496062992125984"/>
  <pageSetup paperSize="8" scale="60"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Data!$A$3:$A$4</xm:f>
          </x14:formula1>
          <xm:sqref>O12</xm:sqref>
        </x14:dataValidation>
        <x14:dataValidation type="list" allowBlank="1" showInputMessage="1" showErrorMessage="1">
          <x14:formula1>
            <xm:f>Data!$A$7:$A$22</xm:f>
          </x14:formula1>
          <xm:sqref>G12:G31</xm:sqref>
        </x14:dataValidation>
        <x14:dataValidation type="list" allowBlank="1" showInputMessage="1" showErrorMessage="1">
          <x14:formula1>
            <xm:f>Data!$A$2:$A$4</xm:f>
          </x14:formula1>
          <xm:sqref>O13:O31</xm:sqref>
        </x14:dataValidation>
        <x14:dataValidation type="list" allowBlank="1" showInputMessage="1" showErrorMessage="1">
          <x14:formula1>
            <xm:f>Data!$A$25:$A$28</xm:f>
          </x14:formula1>
          <xm:sqref>AC13:AC31 AG13:AG31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AE22"/>
  <sheetViews>
    <sheetView showGridLines="0" zoomScale="55" zoomScaleNormal="55" workbookViewId="0">
      <pane ySplit="11" topLeftCell="A14" activePane="bottomLeft" state="frozenSplit"/>
      <selection pane="bottomLeft" activeCell="Y19" sqref="Y19"/>
    </sheetView>
  </sheetViews>
  <sheetFormatPr defaultColWidth="9.140625" defaultRowHeight="15" x14ac:dyDescent="0.25"/>
  <cols>
    <col min="1" max="1" width="21.85546875" style="29" customWidth="1"/>
    <col min="2" max="2" width="1.85546875" style="30" customWidth="1"/>
    <col min="3" max="3" width="15.7109375" style="29" customWidth="1"/>
    <col min="4" max="4" width="1.85546875" style="30" customWidth="1"/>
    <col min="5" max="5" width="15.140625" style="29" customWidth="1"/>
    <col min="6" max="6" width="1.85546875" style="30" customWidth="1"/>
    <col min="7" max="7" width="16.28515625" style="29" customWidth="1"/>
    <col min="8" max="8" width="1.85546875" style="30" customWidth="1"/>
    <col min="9" max="9" width="12.7109375" style="29" customWidth="1"/>
    <col min="10" max="10" width="1.85546875" style="30" customWidth="1"/>
    <col min="11" max="11" width="12.7109375" style="29" customWidth="1"/>
    <col min="12" max="12" width="1.85546875" style="30" customWidth="1"/>
    <col min="13" max="13" width="10.7109375" style="29" customWidth="1"/>
    <col min="14" max="14" width="1.85546875" style="30" customWidth="1"/>
    <col min="15" max="15" width="12.5703125" style="29" customWidth="1"/>
    <col min="16" max="16" width="1.85546875" style="30" customWidth="1"/>
    <col min="17" max="17" width="40.5703125" style="29" customWidth="1"/>
    <col min="18" max="18" width="1.85546875" style="30" customWidth="1"/>
    <col min="19" max="19" width="13.5703125" style="32" bestFit="1" customWidth="1"/>
    <col min="20" max="20" width="1.85546875" style="30" customWidth="1"/>
    <col min="21" max="21" width="13.5703125" style="29" bestFit="1" customWidth="1"/>
    <col min="22" max="22" width="1.85546875" style="30" customWidth="1"/>
    <col min="23" max="23" width="11.7109375" style="29" customWidth="1"/>
    <col min="24" max="24" width="1.85546875" style="30" customWidth="1"/>
    <col min="25" max="25" width="36.7109375" style="29" customWidth="1"/>
    <col min="26" max="26" width="1.85546875" style="30" customWidth="1"/>
    <col min="27" max="27" width="15.85546875" style="29" customWidth="1"/>
    <col min="28" max="28" width="1.85546875" style="30" customWidth="1"/>
    <col min="29" max="29" width="36.7109375" style="29" customWidth="1"/>
    <col min="30" max="30" width="1.85546875" style="30" customWidth="1"/>
    <col min="31" max="31" width="17.140625" style="29" customWidth="1"/>
    <col min="32" max="16384" width="9.140625" style="29"/>
  </cols>
  <sheetData>
    <row r="2" spans="1:31" ht="25.9" x14ac:dyDescent="0.3">
      <c r="Q2" s="32"/>
      <c r="R2" s="31"/>
      <c r="S2" s="30"/>
    </row>
    <row r="3" spans="1:31" ht="33.6" x14ac:dyDescent="0.3">
      <c r="I3" s="29" t="s">
        <v>4</v>
      </c>
      <c r="Q3" s="87"/>
      <c r="R3" s="88" t="s">
        <v>18</v>
      </c>
      <c r="S3" s="89"/>
      <c r="T3" s="89"/>
      <c r="U3" s="90"/>
    </row>
    <row r="4" spans="1:31" ht="33.6" x14ac:dyDescent="0.3">
      <c r="P4" s="29"/>
      <c r="Q4" s="89"/>
      <c r="R4" s="88" t="s">
        <v>121</v>
      </c>
      <c r="S4" s="89"/>
      <c r="T4" s="89"/>
      <c r="U4" s="90"/>
    </row>
    <row r="5" spans="1:31" ht="14.45" x14ac:dyDescent="0.3">
      <c r="P5" s="29"/>
      <c r="Q5" s="30"/>
      <c r="S5" s="29"/>
    </row>
    <row r="7" spans="1:31" ht="18" x14ac:dyDescent="0.3">
      <c r="A7" s="33" t="s">
        <v>17</v>
      </c>
    </row>
    <row r="8" spans="1:31" ht="14.45" x14ac:dyDescent="0.3">
      <c r="A8" s="86">
        <v>43871</v>
      </c>
    </row>
    <row r="9" spans="1:31" ht="14.45" x14ac:dyDescent="0.3">
      <c r="Q9" s="29" t="s">
        <v>4</v>
      </c>
    </row>
    <row r="10" spans="1:31" ht="18" x14ac:dyDescent="0.3">
      <c r="A10" s="143" t="s">
        <v>8</v>
      </c>
      <c r="B10" s="144"/>
      <c r="C10" s="144"/>
      <c r="D10" s="144"/>
      <c r="E10" s="144"/>
      <c r="F10" s="144"/>
      <c r="G10" s="144"/>
      <c r="H10" s="144"/>
      <c r="I10" s="144"/>
      <c r="J10" s="144"/>
      <c r="K10" s="144"/>
      <c r="L10" s="144"/>
      <c r="M10" s="144"/>
      <c r="N10" s="144"/>
      <c r="O10" s="144"/>
      <c r="P10" s="144"/>
      <c r="Q10" s="145"/>
      <c r="S10" s="141" t="s">
        <v>12</v>
      </c>
      <c r="T10" s="142"/>
      <c r="U10" s="142"/>
      <c r="V10" s="142"/>
      <c r="W10" s="142"/>
      <c r="Y10" s="143" t="s">
        <v>13</v>
      </c>
      <c r="Z10" s="144"/>
      <c r="AA10" s="144"/>
      <c r="AB10" s="144"/>
      <c r="AC10" s="144"/>
      <c r="AD10" s="144"/>
      <c r="AE10" s="145"/>
    </row>
    <row r="11" spans="1:31" ht="45" x14ac:dyDescent="0.25">
      <c r="A11" s="19" t="s">
        <v>0</v>
      </c>
      <c r="B11" s="34"/>
      <c r="C11" s="19" t="s">
        <v>1</v>
      </c>
      <c r="D11" s="1"/>
      <c r="E11" s="19" t="s">
        <v>2</v>
      </c>
      <c r="F11" s="1"/>
      <c r="G11" s="19" t="s">
        <v>3</v>
      </c>
      <c r="H11" s="1"/>
      <c r="I11" s="19" t="s">
        <v>15</v>
      </c>
      <c r="J11" s="1"/>
      <c r="K11" s="19" t="s">
        <v>16</v>
      </c>
      <c r="L11" s="1"/>
      <c r="M11" s="19" t="s">
        <v>9</v>
      </c>
      <c r="N11" s="1"/>
      <c r="O11" s="19" t="s">
        <v>5</v>
      </c>
      <c r="P11" s="1"/>
      <c r="Q11" s="19" t="s">
        <v>14</v>
      </c>
      <c r="R11" s="1"/>
      <c r="S11" s="19" t="s">
        <v>10</v>
      </c>
      <c r="T11" s="19"/>
      <c r="U11" s="19" t="s">
        <v>19</v>
      </c>
      <c r="V11" s="19"/>
      <c r="W11" s="19" t="s">
        <v>11</v>
      </c>
      <c r="Y11" s="19" t="s">
        <v>89</v>
      </c>
      <c r="Z11" s="19"/>
      <c r="AA11" s="19" t="s">
        <v>20</v>
      </c>
      <c r="AB11" s="19"/>
      <c r="AC11" s="19" t="s">
        <v>90</v>
      </c>
      <c r="AD11" s="19"/>
      <c r="AE11" s="77" t="s">
        <v>20</v>
      </c>
    </row>
    <row r="12" spans="1:31" s="30" customFormat="1" ht="8.25" customHeight="1" x14ac:dyDescent="0.3">
      <c r="A12" s="47"/>
      <c r="B12" s="48"/>
      <c r="C12" s="49"/>
      <c r="D12" s="50"/>
      <c r="E12" s="51"/>
      <c r="F12" s="50"/>
      <c r="G12" s="51"/>
      <c r="H12" s="50"/>
      <c r="I12" s="52"/>
      <c r="J12" s="53"/>
      <c r="K12" s="52"/>
      <c r="L12" s="50"/>
      <c r="M12" s="51"/>
      <c r="N12" s="50"/>
      <c r="O12" s="54"/>
      <c r="P12" s="50"/>
      <c r="Q12" s="55"/>
      <c r="R12" s="50"/>
      <c r="S12" s="56"/>
      <c r="T12" s="50"/>
      <c r="U12" s="47"/>
      <c r="V12" s="50"/>
      <c r="W12" s="47"/>
      <c r="X12" s="50"/>
      <c r="Y12" s="57"/>
      <c r="Z12" s="50"/>
      <c r="AA12" s="57"/>
      <c r="AB12" s="50"/>
      <c r="AC12" s="57"/>
      <c r="AD12" s="50"/>
      <c r="AE12" s="78"/>
    </row>
    <row r="13" spans="1:31" ht="126" customHeight="1" x14ac:dyDescent="0.3">
      <c r="A13" s="91" t="s">
        <v>122</v>
      </c>
      <c r="B13" s="2"/>
      <c r="C13" s="63" t="s">
        <v>123</v>
      </c>
      <c r="D13" s="4"/>
      <c r="E13" s="6" t="s">
        <v>133</v>
      </c>
      <c r="F13" s="4"/>
      <c r="G13" s="6" t="s">
        <v>28</v>
      </c>
      <c r="H13" s="4"/>
      <c r="I13" s="20">
        <v>43252</v>
      </c>
      <c r="J13" s="22"/>
      <c r="K13" s="20">
        <v>44286</v>
      </c>
      <c r="L13" s="4"/>
      <c r="M13" s="6">
        <f>IF($A$8&gt;K13,100%,($A$8-I13)/(K13-I13))</f>
        <v>0.59864603481624756</v>
      </c>
      <c r="N13" s="4"/>
      <c r="O13" s="62" t="s">
        <v>25</v>
      </c>
      <c r="P13" s="4"/>
      <c r="Q13" s="14" t="s">
        <v>124</v>
      </c>
      <c r="R13" s="4"/>
      <c r="S13" s="17">
        <f>138930+79980</f>
        <v>218910</v>
      </c>
      <c r="T13" s="4"/>
      <c r="U13" s="17">
        <f>46919+73438</f>
        <v>120357</v>
      </c>
      <c r="V13" s="4"/>
      <c r="W13" s="18">
        <f>U13/S13</f>
        <v>0.54980128820063034</v>
      </c>
      <c r="X13" s="4"/>
      <c r="Y13" s="14" t="s">
        <v>341</v>
      </c>
      <c r="Z13" s="4"/>
      <c r="AA13" s="15" t="s">
        <v>88</v>
      </c>
      <c r="AB13" s="4"/>
      <c r="AC13" s="14" t="s">
        <v>125</v>
      </c>
      <c r="AD13" s="4"/>
      <c r="AE13" s="79" t="s">
        <v>88</v>
      </c>
    </row>
    <row r="14" spans="1:31" ht="8.25" customHeight="1" x14ac:dyDescent="0.3">
      <c r="A14" s="45"/>
      <c r="B14" s="35"/>
      <c r="C14" s="35"/>
      <c r="D14" s="35"/>
      <c r="E14" s="35"/>
      <c r="F14" s="35"/>
      <c r="G14" s="35"/>
      <c r="H14" s="35"/>
      <c r="I14" s="35"/>
      <c r="J14" s="35"/>
      <c r="K14" s="35"/>
      <c r="L14" s="35"/>
      <c r="M14" s="35"/>
      <c r="N14" s="35"/>
      <c r="O14" s="35"/>
      <c r="P14" s="35"/>
      <c r="Q14" s="35"/>
      <c r="R14" s="35"/>
      <c r="S14" s="35"/>
      <c r="T14" s="35"/>
      <c r="U14" s="35"/>
      <c r="V14" s="35"/>
      <c r="W14" s="35"/>
      <c r="Y14" s="35"/>
      <c r="Z14" s="35"/>
      <c r="AA14" s="46"/>
      <c r="AB14" s="35"/>
      <c r="AC14" s="35"/>
      <c r="AD14" s="35"/>
      <c r="AE14" s="46"/>
    </row>
    <row r="15" spans="1:31" ht="205.15" customHeight="1" x14ac:dyDescent="0.3">
      <c r="A15" s="91" t="s">
        <v>126</v>
      </c>
      <c r="B15" s="2"/>
      <c r="C15" s="63" t="s">
        <v>129</v>
      </c>
      <c r="D15" s="58"/>
      <c r="E15" s="6" t="s">
        <v>133</v>
      </c>
      <c r="F15" s="59"/>
      <c r="G15" s="6" t="s">
        <v>28</v>
      </c>
      <c r="H15" s="4"/>
      <c r="I15" s="20">
        <v>43191</v>
      </c>
      <c r="J15" s="22"/>
      <c r="K15" s="20">
        <v>44286</v>
      </c>
      <c r="L15" s="4"/>
      <c r="M15" s="6">
        <f>IF($A$8&gt;K15,100%,($A$8-I15)/(K15-I15))</f>
        <v>0.62100456621004563</v>
      </c>
      <c r="N15" s="4"/>
      <c r="O15" s="62" t="s">
        <v>25</v>
      </c>
      <c r="P15" s="4"/>
      <c r="Q15" s="14" t="s">
        <v>127</v>
      </c>
      <c r="R15" s="4"/>
      <c r="S15" s="17">
        <v>120000</v>
      </c>
      <c r="T15" s="4"/>
      <c r="U15" s="17">
        <v>80000</v>
      </c>
      <c r="V15" s="4"/>
      <c r="W15" s="18">
        <f>U15/S15</f>
        <v>0.66666666666666663</v>
      </c>
      <c r="Y15" s="14" t="s">
        <v>342</v>
      </c>
      <c r="Z15" s="58"/>
      <c r="AA15" s="67" t="s">
        <v>88</v>
      </c>
      <c r="AB15" s="59"/>
      <c r="AC15" s="14" t="s">
        <v>128</v>
      </c>
      <c r="AD15" s="4"/>
      <c r="AE15" s="79" t="s">
        <v>88</v>
      </c>
    </row>
    <row r="16" spans="1:31" s="30" customFormat="1" ht="8.25" customHeight="1" x14ac:dyDescent="0.3">
      <c r="A16" s="13"/>
      <c r="B16" s="7"/>
      <c r="C16" s="10"/>
      <c r="D16" s="9"/>
      <c r="E16" s="60"/>
      <c r="F16" s="9"/>
      <c r="G16" s="8"/>
      <c r="H16" s="9"/>
      <c r="I16" s="23"/>
      <c r="J16" s="24"/>
      <c r="K16" s="23"/>
      <c r="L16" s="9"/>
      <c r="M16" s="8"/>
      <c r="N16" s="9"/>
      <c r="O16" s="11"/>
      <c r="P16" s="9"/>
      <c r="Q16" s="27"/>
      <c r="R16" s="9"/>
      <c r="S16" s="16"/>
      <c r="T16" s="9"/>
      <c r="U16" s="13"/>
      <c r="V16" s="9"/>
      <c r="W16" s="13"/>
      <c r="X16" s="9"/>
      <c r="Y16" s="12"/>
      <c r="Z16" s="9"/>
      <c r="AA16" s="66"/>
      <c r="AB16" s="9"/>
      <c r="AC16" s="12"/>
      <c r="AD16" s="9"/>
      <c r="AE16" s="80"/>
    </row>
    <row r="17" spans="1:31" ht="83.45" customHeight="1" x14ac:dyDescent="0.3">
      <c r="A17" s="91" t="s">
        <v>130</v>
      </c>
      <c r="B17" s="2"/>
      <c r="C17" s="63" t="s">
        <v>343</v>
      </c>
      <c r="D17" s="4"/>
      <c r="E17" s="6" t="s">
        <v>131</v>
      </c>
      <c r="F17" s="4"/>
      <c r="G17" s="6" t="s">
        <v>28</v>
      </c>
      <c r="H17" s="4"/>
      <c r="I17" s="20">
        <v>43922</v>
      </c>
      <c r="J17" s="22"/>
      <c r="K17" s="20">
        <v>44286</v>
      </c>
      <c r="L17" s="4"/>
      <c r="M17" s="6">
        <f>IF($A$8&gt;K17,100%,($A$8-I17)/(K17-I17))</f>
        <v>-0.14010989010989011</v>
      </c>
      <c r="N17" s="4"/>
      <c r="O17" s="62" t="s">
        <v>25</v>
      </c>
      <c r="P17" s="4"/>
      <c r="Q17" s="68" t="s">
        <v>132</v>
      </c>
      <c r="R17" s="4"/>
      <c r="S17" s="17">
        <v>15000</v>
      </c>
      <c r="T17" s="4"/>
      <c r="U17" s="17">
        <v>12500</v>
      </c>
      <c r="V17" s="4"/>
      <c r="W17" s="18">
        <f>U17/S17</f>
        <v>0.83333333333333337</v>
      </c>
      <c r="X17" s="4"/>
      <c r="Y17" s="14" t="s">
        <v>345</v>
      </c>
      <c r="Z17" s="4"/>
      <c r="AA17" s="15" t="s">
        <v>88</v>
      </c>
      <c r="AB17" s="4"/>
      <c r="AC17" s="14" t="s">
        <v>344</v>
      </c>
      <c r="AD17" s="4"/>
      <c r="AE17" s="79" t="s">
        <v>88</v>
      </c>
    </row>
    <row r="18" spans="1:31" s="30" customFormat="1" ht="8.25" customHeight="1" x14ac:dyDescent="0.3">
      <c r="A18" s="13"/>
      <c r="B18" s="7"/>
      <c r="C18" s="10"/>
      <c r="D18" s="9"/>
      <c r="E18" s="60"/>
      <c r="F18" s="9"/>
      <c r="G18" s="8"/>
      <c r="H18" s="9"/>
      <c r="I18" s="23"/>
      <c r="J18" s="24"/>
      <c r="K18" s="23"/>
      <c r="L18" s="9"/>
      <c r="M18" s="8"/>
      <c r="N18" s="9"/>
      <c r="O18" s="11"/>
      <c r="P18" s="9"/>
      <c r="Q18" s="27"/>
      <c r="R18" s="9"/>
      <c r="S18" s="16"/>
      <c r="T18" s="9"/>
      <c r="U18" s="13"/>
      <c r="V18" s="9"/>
      <c r="W18" s="13"/>
      <c r="X18" s="9"/>
      <c r="Y18" s="12"/>
      <c r="Z18" s="9"/>
      <c r="AA18" s="12"/>
      <c r="AB18" s="9"/>
      <c r="AC18" s="12"/>
      <c r="AD18" s="9"/>
      <c r="AE18" s="80"/>
    </row>
    <row r="19" spans="1:31" ht="122.25" customHeight="1" x14ac:dyDescent="0.3">
      <c r="A19" s="91" t="s">
        <v>142</v>
      </c>
      <c r="B19" s="2"/>
      <c r="C19" s="63" t="s">
        <v>199</v>
      </c>
      <c r="D19" s="4"/>
      <c r="E19" s="6" t="s">
        <v>131</v>
      </c>
      <c r="F19" s="4"/>
      <c r="G19" s="6" t="s">
        <v>28</v>
      </c>
      <c r="H19" s="4"/>
      <c r="I19" s="20">
        <v>43922</v>
      </c>
      <c r="J19" s="22"/>
      <c r="K19" s="20">
        <v>44286</v>
      </c>
      <c r="L19" s="4"/>
      <c r="M19" s="6">
        <f>IF($A$8&gt;K19,100%,($A$8-I19)/(K19-I19))</f>
        <v>-0.14010989010989011</v>
      </c>
      <c r="N19" s="4"/>
      <c r="O19" s="26" t="s">
        <v>70</v>
      </c>
      <c r="P19" s="4"/>
      <c r="Q19" s="14" t="s">
        <v>200</v>
      </c>
      <c r="R19" s="4"/>
      <c r="S19" s="92">
        <v>25000</v>
      </c>
      <c r="T19" s="4"/>
      <c r="U19" s="92">
        <v>0</v>
      </c>
      <c r="V19" s="4"/>
      <c r="W19" s="93">
        <v>0</v>
      </c>
      <c r="X19" s="4"/>
      <c r="Y19" s="68" t="s">
        <v>201</v>
      </c>
      <c r="Z19" s="4"/>
      <c r="AA19" s="64" t="s">
        <v>70</v>
      </c>
      <c r="AB19" s="4"/>
      <c r="AC19" s="14" t="s">
        <v>209</v>
      </c>
      <c r="AD19" s="4"/>
      <c r="AE19" s="81" t="s">
        <v>70</v>
      </c>
    </row>
    <row r="20" spans="1:31" s="30" customFormat="1" ht="8.25" customHeight="1" x14ac:dyDescent="0.25">
      <c r="A20" s="13"/>
      <c r="B20" s="7"/>
      <c r="C20" s="10"/>
      <c r="D20" s="9"/>
      <c r="E20" s="8"/>
      <c r="F20" s="9"/>
      <c r="G20" s="8"/>
      <c r="H20" s="9"/>
      <c r="I20" s="23"/>
      <c r="J20" s="24"/>
      <c r="K20" s="23"/>
      <c r="L20" s="9"/>
      <c r="M20" s="8"/>
      <c r="N20" s="9"/>
      <c r="O20" s="11"/>
      <c r="P20" s="9"/>
      <c r="Q20" s="27"/>
      <c r="R20" s="9"/>
      <c r="S20" s="16"/>
      <c r="T20" s="9"/>
      <c r="U20" s="13"/>
      <c r="V20" s="9"/>
      <c r="W20" s="13"/>
      <c r="X20" s="9"/>
      <c r="Y20" s="12"/>
      <c r="Z20" s="9"/>
      <c r="AA20" s="12"/>
      <c r="AB20" s="9"/>
      <c r="AC20" s="12"/>
      <c r="AD20" s="9"/>
      <c r="AE20" s="80"/>
    </row>
    <row r="21" spans="1:31" ht="142.15" customHeight="1" x14ac:dyDescent="0.25">
      <c r="A21" s="91" t="s">
        <v>143</v>
      </c>
      <c r="B21" s="2"/>
      <c r="C21" s="63" t="s">
        <v>199</v>
      </c>
      <c r="D21" s="4"/>
      <c r="E21" s="6" t="s">
        <v>131</v>
      </c>
      <c r="F21" s="4"/>
      <c r="G21" s="6" t="s">
        <v>28</v>
      </c>
      <c r="H21" s="4"/>
      <c r="I21" s="20">
        <v>43325</v>
      </c>
      <c r="J21" s="22"/>
      <c r="K21" s="20">
        <v>44286</v>
      </c>
      <c r="L21" s="4"/>
      <c r="M21" s="6">
        <f>IF($A$8&gt;K21,100%,($A$8-I21)/(K21-I21))</f>
        <v>0.56815816857440171</v>
      </c>
      <c r="N21" s="4"/>
      <c r="O21" s="62" t="s">
        <v>25</v>
      </c>
      <c r="P21" s="4"/>
      <c r="Q21" s="14" t="s">
        <v>144</v>
      </c>
      <c r="R21" s="4"/>
      <c r="S21" s="92">
        <v>0</v>
      </c>
      <c r="T21" s="4"/>
      <c r="U21" s="92">
        <v>0</v>
      </c>
      <c r="V21" s="4"/>
      <c r="W21" s="93">
        <v>0</v>
      </c>
      <c r="X21" s="4"/>
      <c r="Y21" s="14" t="s">
        <v>202</v>
      </c>
      <c r="Z21" s="4"/>
      <c r="AA21" s="15" t="s">
        <v>88</v>
      </c>
      <c r="AB21" s="4"/>
      <c r="AC21" s="14" t="s">
        <v>145</v>
      </c>
      <c r="AD21" s="4"/>
      <c r="AE21" s="79" t="s">
        <v>88</v>
      </c>
    </row>
    <row r="22" spans="1:31" x14ac:dyDescent="0.25">
      <c r="A22" s="69"/>
      <c r="B22" s="70"/>
      <c r="C22" s="71"/>
      <c r="D22" s="70"/>
      <c r="E22" s="72"/>
      <c r="F22" s="70"/>
      <c r="G22" s="73"/>
      <c r="H22" s="70"/>
      <c r="I22" s="74"/>
      <c r="J22" s="70"/>
      <c r="K22" s="74"/>
      <c r="L22" s="70"/>
      <c r="M22" s="73"/>
      <c r="N22" s="70"/>
      <c r="O22" s="74"/>
      <c r="P22" s="70"/>
      <c r="Q22" s="75"/>
      <c r="R22" s="70"/>
      <c r="S22" s="76"/>
      <c r="T22" s="70"/>
      <c r="U22" s="72"/>
      <c r="V22" s="70"/>
      <c r="W22" s="72"/>
      <c r="X22" s="70"/>
      <c r="Y22" s="75"/>
      <c r="Z22" s="70"/>
      <c r="AA22" s="75"/>
      <c r="AB22" s="70"/>
      <c r="AC22" s="75"/>
      <c r="AD22" s="70"/>
      <c r="AE22" s="85"/>
    </row>
  </sheetData>
  <mergeCells count="3">
    <mergeCell ref="A10:Q10"/>
    <mergeCell ref="S10:W10"/>
    <mergeCell ref="Y10:AE10"/>
  </mergeCells>
  <printOptions horizontalCentered="1"/>
  <pageMargins left="0.23622047244094491" right="0.23622047244094491" top="0.55118110236220474" bottom="0.55118110236220474" header="0.31496062992125984" footer="0.31496062992125984"/>
  <pageSetup paperSize="8" scale="61"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'H:\[5_ Annex 2 DorselLEP_Dashboard_14-10-19 (2).xlsx]Data'!#REF!</xm:f>
          </x14:formula1>
          <xm:sqref>G12:G21</xm:sqref>
        </x14:dataValidation>
        <x14:dataValidation type="list" allowBlank="1" showInputMessage="1" showErrorMessage="1">
          <x14:formula1>
            <xm:f>'H:\[5_ Annex 2 DorselLEP_Dashboard_14-10-19 (2).xlsx]Data'!#REF!</xm:f>
          </x14:formula1>
          <xm:sqref>O12</xm:sqref>
        </x14:dataValidation>
        <x14:dataValidation type="list" allowBlank="1" showInputMessage="1" showErrorMessage="1">
          <x14:formula1>
            <xm:f>'H:\[5_ Annex 2 DorselLEP_Dashboard_14-10-19 (2).xlsx]Data'!#REF!</xm:f>
          </x14:formula1>
          <xm:sqref>O13:O21</xm:sqref>
        </x14:dataValidation>
        <x14:dataValidation type="list" allowBlank="1" showInputMessage="1" showErrorMessage="1">
          <x14:formula1>
            <xm:f>'H:\[5_ Annex 2 DorselLEP_Dashboard_14-10-19 (2).xlsx]Data'!#REF!</xm:f>
          </x14:formula1>
          <xm:sqref>AA13:AA21 AE13:AE21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AE23"/>
  <sheetViews>
    <sheetView showGridLines="0" zoomScale="70" zoomScaleNormal="70" workbookViewId="0">
      <pane ySplit="11" topLeftCell="A15" activePane="bottomLeft" state="frozenSplit"/>
      <selection pane="bottomLeft" activeCell="AE20" sqref="AE20"/>
    </sheetView>
  </sheetViews>
  <sheetFormatPr defaultColWidth="9.140625" defaultRowHeight="15" x14ac:dyDescent="0.25"/>
  <cols>
    <col min="1" max="1" width="21.85546875" style="29" customWidth="1"/>
    <col min="2" max="2" width="1.85546875" style="30" customWidth="1"/>
    <col min="3" max="3" width="15.7109375" style="29" customWidth="1"/>
    <col min="4" max="4" width="1.85546875" style="30" customWidth="1"/>
    <col min="5" max="5" width="15.140625" style="29" customWidth="1"/>
    <col min="6" max="6" width="1.85546875" style="30" customWidth="1"/>
    <col min="7" max="7" width="16.28515625" style="29" customWidth="1"/>
    <col min="8" max="8" width="1.85546875" style="30" customWidth="1"/>
    <col min="9" max="9" width="12.7109375" style="29" customWidth="1"/>
    <col min="10" max="10" width="1.85546875" style="30" customWidth="1"/>
    <col min="11" max="11" width="12.7109375" style="29" customWidth="1"/>
    <col min="12" max="12" width="1.85546875" style="30" customWidth="1"/>
    <col min="13" max="13" width="10.7109375" style="29" customWidth="1"/>
    <col min="14" max="14" width="1.85546875" style="30" customWidth="1"/>
    <col min="15" max="15" width="13.28515625" style="29" customWidth="1"/>
    <col min="16" max="16" width="1.85546875" style="30" customWidth="1"/>
    <col min="17" max="17" width="40.5703125" style="29" customWidth="1"/>
    <col min="18" max="18" width="1.85546875" style="30" customWidth="1"/>
    <col min="19" max="19" width="13.5703125" style="32" bestFit="1" customWidth="1"/>
    <col min="20" max="20" width="1.85546875" style="30" customWidth="1"/>
    <col min="21" max="21" width="13.5703125" style="29" bestFit="1" customWidth="1"/>
    <col min="22" max="22" width="1.85546875" style="30" customWidth="1"/>
    <col min="23" max="23" width="11.7109375" style="29" customWidth="1"/>
    <col min="24" max="24" width="1.85546875" style="30" customWidth="1"/>
    <col min="25" max="25" width="36.7109375" style="29" customWidth="1"/>
    <col min="26" max="26" width="1.85546875" style="30" customWidth="1"/>
    <col min="27" max="27" width="15.85546875" style="29" customWidth="1"/>
    <col min="28" max="28" width="1.85546875" style="30" customWidth="1"/>
    <col min="29" max="29" width="36.7109375" style="29" customWidth="1"/>
    <col min="30" max="30" width="1.85546875" style="30" customWidth="1"/>
    <col min="31" max="31" width="17.140625" style="29" customWidth="1"/>
    <col min="32" max="16384" width="9.140625" style="29"/>
  </cols>
  <sheetData>
    <row r="2" spans="1:31" ht="25.9" x14ac:dyDescent="0.3">
      <c r="Q2" s="32"/>
      <c r="R2" s="31"/>
      <c r="S2" s="30"/>
      <c r="T2" s="29"/>
    </row>
    <row r="3" spans="1:31" ht="33.6" x14ac:dyDescent="0.3">
      <c r="I3" s="29" t="s">
        <v>4</v>
      </c>
      <c r="Q3" s="87"/>
      <c r="R3" s="88" t="s">
        <v>18</v>
      </c>
      <c r="S3" s="89"/>
      <c r="T3" s="90"/>
      <c r="U3" s="90"/>
    </row>
    <row r="4" spans="1:31" ht="33.6" x14ac:dyDescent="0.3">
      <c r="P4" s="29"/>
      <c r="Q4" s="89"/>
      <c r="R4" s="88" t="s">
        <v>203</v>
      </c>
      <c r="S4" s="89"/>
      <c r="T4" s="90"/>
      <c r="U4" s="90"/>
    </row>
    <row r="5" spans="1:31" ht="14.45" x14ac:dyDescent="0.3">
      <c r="P5" s="29"/>
      <c r="Q5" s="30"/>
      <c r="S5" s="29"/>
    </row>
    <row r="7" spans="1:31" ht="18" x14ac:dyDescent="0.3">
      <c r="A7" s="33" t="s">
        <v>17</v>
      </c>
    </row>
    <row r="8" spans="1:31" ht="14.45" x14ac:dyDescent="0.3">
      <c r="A8" s="86">
        <f>'Growth Deal'!A8</f>
        <v>43952</v>
      </c>
    </row>
    <row r="9" spans="1:31" ht="14.45" x14ac:dyDescent="0.3">
      <c r="Q9" s="29" t="s">
        <v>4</v>
      </c>
    </row>
    <row r="10" spans="1:31" ht="18" x14ac:dyDescent="0.3">
      <c r="A10" s="143" t="s">
        <v>8</v>
      </c>
      <c r="B10" s="144"/>
      <c r="C10" s="144"/>
      <c r="D10" s="144"/>
      <c r="E10" s="144"/>
      <c r="F10" s="144"/>
      <c r="G10" s="144"/>
      <c r="H10" s="144"/>
      <c r="I10" s="144"/>
      <c r="J10" s="144"/>
      <c r="K10" s="144"/>
      <c r="L10" s="144"/>
      <c r="M10" s="144"/>
      <c r="N10" s="144"/>
      <c r="O10" s="144"/>
      <c r="P10" s="144"/>
      <c r="Q10" s="145"/>
      <c r="S10" s="141" t="s">
        <v>12</v>
      </c>
      <c r="T10" s="142"/>
      <c r="U10" s="142"/>
      <c r="V10" s="142"/>
      <c r="W10" s="142"/>
      <c r="Y10" s="143" t="s">
        <v>13</v>
      </c>
      <c r="Z10" s="144"/>
      <c r="AA10" s="144"/>
      <c r="AB10" s="144"/>
      <c r="AC10" s="144"/>
      <c r="AD10" s="144"/>
      <c r="AE10" s="145"/>
    </row>
    <row r="11" spans="1:31" ht="67.5" customHeight="1" x14ac:dyDescent="0.25">
      <c r="A11" s="19" t="s">
        <v>0</v>
      </c>
      <c r="B11" s="34"/>
      <c r="C11" s="19" t="s">
        <v>1</v>
      </c>
      <c r="D11" s="1"/>
      <c r="E11" s="19" t="s">
        <v>2</v>
      </c>
      <c r="F11" s="1"/>
      <c r="G11" s="19" t="s">
        <v>3</v>
      </c>
      <c r="H11" s="1"/>
      <c r="I11" s="19" t="s">
        <v>15</v>
      </c>
      <c r="J11" s="1"/>
      <c r="K11" s="19" t="s">
        <v>16</v>
      </c>
      <c r="L11" s="1"/>
      <c r="M11" s="19" t="s">
        <v>9</v>
      </c>
      <c r="N11" s="1"/>
      <c r="O11" s="19" t="s">
        <v>5</v>
      </c>
      <c r="P11" s="1"/>
      <c r="Q11" s="19" t="s">
        <v>14</v>
      </c>
      <c r="R11" s="1"/>
      <c r="S11" s="19" t="s">
        <v>10</v>
      </c>
      <c r="T11" s="1"/>
      <c r="U11" s="19" t="s">
        <v>19</v>
      </c>
      <c r="V11" s="19"/>
      <c r="W11" s="19" t="s">
        <v>11</v>
      </c>
      <c r="Y11" s="19" t="s">
        <v>89</v>
      </c>
      <c r="Z11" s="19"/>
      <c r="AA11" s="19" t="s">
        <v>20</v>
      </c>
      <c r="AB11" s="19"/>
      <c r="AC11" s="19" t="s">
        <v>90</v>
      </c>
      <c r="AD11" s="19"/>
      <c r="AE11" s="77" t="s">
        <v>20</v>
      </c>
    </row>
    <row r="12" spans="1:31" s="30" customFormat="1" ht="9" customHeight="1" x14ac:dyDescent="0.3">
      <c r="A12" s="47"/>
      <c r="B12" s="48"/>
      <c r="C12" s="49"/>
      <c r="D12" s="50"/>
      <c r="E12" s="51"/>
      <c r="F12" s="50"/>
      <c r="G12" s="51"/>
      <c r="H12" s="50"/>
      <c r="I12" s="52"/>
      <c r="J12" s="53"/>
      <c r="K12" s="52"/>
      <c r="L12" s="50"/>
      <c r="M12" s="51"/>
      <c r="N12" s="50"/>
      <c r="O12" s="54"/>
      <c r="P12" s="50"/>
      <c r="Q12" s="55"/>
      <c r="R12" s="50"/>
      <c r="S12" s="56"/>
      <c r="T12" s="50"/>
      <c r="U12" s="47"/>
      <c r="V12" s="50"/>
      <c r="W12" s="47"/>
      <c r="X12" s="50"/>
      <c r="Y12" s="57"/>
      <c r="Z12" s="50"/>
      <c r="AA12" s="57"/>
      <c r="AB12" s="50"/>
      <c r="AC12" s="57"/>
      <c r="AD12" s="50"/>
      <c r="AE12" s="78"/>
    </row>
    <row r="13" spans="1:31" ht="8.25" customHeight="1" x14ac:dyDescent="0.3">
      <c r="A13" s="45"/>
      <c r="B13" s="35"/>
      <c r="C13" s="35"/>
      <c r="D13" s="35"/>
      <c r="E13" s="35"/>
      <c r="F13" s="35"/>
      <c r="G13" s="35"/>
      <c r="H13" s="35"/>
      <c r="I13" s="35"/>
      <c r="J13" s="35"/>
      <c r="K13" s="35"/>
      <c r="L13" s="35"/>
      <c r="M13" s="35"/>
      <c r="N13" s="35"/>
      <c r="O13" s="35"/>
      <c r="P13" s="35"/>
      <c r="Q13" s="35"/>
      <c r="R13" s="35"/>
      <c r="S13" s="35"/>
      <c r="T13" s="35"/>
      <c r="U13" s="35"/>
      <c r="V13" s="35"/>
      <c r="W13" s="35"/>
      <c r="Y13" s="35"/>
      <c r="Z13" s="35"/>
      <c r="AA13" s="46"/>
      <c r="AB13" s="35"/>
      <c r="AC13" s="35"/>
      <c r="AD13" s="35"/>
      <c r="AE13" s="46"/>
    </row>
    <row r="14" spans="1:31" ht="123" customHeight="1" x14ac:dyDescent="0.3">
      <c r="A14" s="91" t="s">
        <v>134</v>
      </c>
      <c r="B14" s="2"/>
      <c r="C14" s="63" t="s">
        <v>139</v>
      </c>
      <c r="D14" s="4"/>
      <c r="E14" s="6" t="s">
        <v>135</v>
      </c>
      <c r="F14" s="4"/>
      <c r="G14" s="6" t="s">
        <v>39</v>
      </c>
      <c r="H14" s="4"/>
      <c r="I14" s="20">
        <v>43074</v>
      </c>
      <c r="J14" s="22"/>
      <c r="K14" s="20">
        <v>43432</v>
      </c>
      <c r="L14" s="4"/>
      <c r="M14" s="6">
        <v>1</v>
      </c>
      <c r="N14" s="4"/>
      <c r="O14" s="96" t="s">
        <v>26</v>
      </c>
      <c r="P14" s="4"/>
      <c r="Q14" s="14" t="s">
        <v>136</v>
      </c>
      <c r="R14" s="4"/>
      <c r="S14" s="17">
        <v>350000</v>
      </c>
      <c r="T14" s="4"/>
      <c r="U14" s="17">
        <v>284501</v>
      </c>
      <c r="V14" s="4"/>
      <c r="W14" s="18">
        <f>U14/S14</f>
        <v>0.81286000000000003</v>
      </c>
      <c r="X14" s="4"/>
      <c r="Y14" s="14" t="s">
        <v>137</v>
      </c>
      <c r="Z14" s="4"/>
      <c r="AA14" s="65" t="s">
        <v>86</v>
      </c>
      <c r="AB14" s="4"/>
      <c r="AC14" s="14" t="s">
        <v>138</v>
      </c>
      <c r="AD14" s="4"/>
      <c r="AE14" s="82" t="s">
        <v>86</v>
      </c>
    </row>
    <row r="15" spans="1:31" ht="8.25" customHeight="1" x14ac:dyDescent="0.3">
      <c r="A15" s="45"/>
      <c r="B15" s="35"/>
      <c r="C15" s="35"/>
      <c r="D15" s="35"/>
      <c r="E15" s="35"/>
      <c r="F15" s="35"/>
      <c r="G15" s="35"/>
      <c r="H15" s="35"/>
      <c r="I15" s="35"/>
      <c r="J15" s="35"/>
      <c r="K15" s="35"/>
      <c r="L15" s="35"/>
      <c r="M15" s="35"/>
      <c r="N15" s="35"/>
      <c r="O15" s="35"/>
      <c r="P15" s="35"/>
      <c r="Q15" s="35"/>
      <c r="R15" s="35"/>
      <c r="S15" s="35"/>
      <c r="T15" s="35"/>
      <c r="U15" s="35"/>
      <c r="V15" s="35"/>
      <c r="W15" s="35"/>
      <c r="Y15" s="35"/>
      <c r="Z15" s="35"/>
      <c r="AA15" s="46"/>
      <c r="AB15" s="35"/>
      <c r="AC15" s="35"/>
      <c r="AD15" s="35"/>
      <c r="AE15" s="46"/>
    </row>
    <row r="16" spans="1:31" ht="137.25" customHeight="1" x14ac:dyDescent="0.3">
      <c r="A16" s="91" t="s">
        <v>140</v>
      </c>
      <c r="B16" s="2"/>
      <c r="C16" s="63" t="s">
        <v>141</v>
      </c>
      <c r="D16" s="4"/>
      <c r="E16" s="6" t="s">
        <v>135</v>
      </c>
      <c r="F16" s="4"/>
      <c r="G16" s="6" t="s">
        <v>29</v>
      </c>
      <c r="H16" s="4"/>
      <c r="I16" s="20">
        <v>43709</v>
      </c>
      <c r="J16" s="22"/>
      <c r="K16" s="20">
        <v>45382</v>
      </c>
      <c r="L16" s="4"/>
      <c r="M16" s="6">
        <v>0</v>
      </c>
      <c r="N16" s="4"/>
      <c r="O16" s="81" t="s">
        <v>70</v>
      </c>
      <c r="P16" s="4"/>
      <c r="Q16" s="14" t="s">
        <v>298</v>
      </c>
      <c r="R16" s="4"/>
      <c r="S16" s="17" t="s">
        <v>216</v>
      </c>
      <c r="T16" s="4"/>
      <c r="U16" s="17">
        <v>0</v>
      </c>
      <c r="V16" s="4"/>
      <c r="W16" s="18">
        <v>0</v>
      </c>
      <c r="X16" s="4"/>
      <c r="Y16" s="14" t="s">
        <v>147</v>
      </c>
      <c r="Z16" s="4"/>
      <c r="AA16" s="81" t="s">
        <v>70</v>
      </c>
      <c r="AB16" s="4"/>
      <c r="AC16" s="14" t="s">
        <v>146</v>
      </c>
      <c r="AD16" s="4"/>
      <c r="AE16" s="81" t="s">
        <v>70</v>
      </c>
    </row>
    <row r="17" spans="1:31" ht="8.25" customHeight="1" x14ac:dyDescent="0.3">
      <c r="A17" s="45"/>
      <c r="B17" s="35"/>
      <c r="C17" s="35"/>
      <c r="D17" s="35"/>
      <c r="E17" s="35"/>
      <c r="F17" s="35"/>
      <c r="G17" s="35"/>
      <c r="H17" s="35"/>
      <c r="I17" s="35"/>
      <c r="J17" s="35"/>
      <c r="K17" s="35"/>
      <c r="L17" s="35"/>
      <c r="M17" s="35"/>
      <c r="N17" s="35"/>
      <c r="O17" s="35"/>
      <c r="P17" s="35"/>
      <c r="Q17" s="35"/>
      <c r="R17" s="35"/>
      <c r="S17" s="35"/>
      <c r="T17" s="35"/>
      <c r="U17" s="35"/>
      <c r="V17" s="35"/>
      <c r="W17" s="35"/>
      <c r="Y17" s="35"/>
      <c r="Z17" s="35"/>
      <c r="AA17" s="46"/>
      <c r="AB17" s="35"/>
      <c r="AC17" s="35"/>
      <c r="AD17" s="35"/>
      <c r="AE17" s="46"/>
    </row>
    <row r="18" spans="1:31" ht="195.75" customHeight="1" x14ac:dyDescent="0.25">
      <c r="A18" s="132" t="s">
        <v>306</v>
      </c>
      <c r="B18" s="133"/>
      <c r="C18" s="134" t="s">
        <v>307</v>
      </c>
      <c r="D18" s="135"/>
      <c r="E18" s="129" t="s">
        <v>135</v>
      </c>
      <c r="F18" s="135"/>
      <c r="G18" s="136" t="s">
        <v>305</v>
      </c>
      <c r="H18" s="135"/>
      <c r="I18" s="136" t="s">
        <v>25</v>
      </c>
      <c r="J18" s="136"/>
      <c r="K18" s="136" t="s">
        <v>25</v>
      </c>
      <c r="L18" s="135"/>
      <c r="M18" s="129" t="s">
        <v>133</v>
      </c>
      <c r="N18" s="135"/>
      <c r="O18" s="137" t="s">
        <v>25</v>
      </c>
      <c r="P18" s="135"/>
      <c r="Q18" s="138" t="s">
        <v>309</v>
      </c>
      <c r="R18" s="135"/>
      <c r="S18" s="139" t="s">
        <v>183</v>
      </c>
      <c r="T18" s="135"/>
      <c r="U18" s="139" t="s">
        <v>183</v>
      </c>
      <c r="V18" s="135"/>
      <c r="W18" s="140" t="s">
        <v>183</v>
      </c>
      <c r="X18" s="135"/>
      <c r="Y18" s="138" t="s">
        <v>308</v>
      </c>
      <c r="Z18" s="135"/>
      <c r="AA18" s="137" t="s">
        <v>25</v>
      </c>
      <c r="AB18" s="135"/>
      <c r="AC18" s="138" t="s">
        <v>310</v>
      </c>
      <c r="AD18" s="135"/>
      <c r="AE18" s="137" t="s">
        <v>25</v>
      </c>
    </row>
    <row r="19" spans="1:31" ht="8.25" customHeight="1" x14ac:dyDescent="0.25">
      <c r="A19" s="45"/>
      <c r="B19" s="35"/>
      <c r="C19" s="35"/>
      <c r="D19" s="35"/>
      <c r="E19" s="35"/>
      <c r="F19" s="35"/>
      <c r="G19" s="35"/>
      <c r="H19" s="35"/>
      <c r="I19" s="35"/>
      <c r="J19" s="35"/>
      <c r="K19" s="35"/>
      <c r="L19" s="35"/>
      <c r="M19" s="35"/>
      <c r="N19" s="35"/>
      <c r="O19" s="35"/>
      <c r="P19" s="35"/>
      <c r="Q19" s="35"/>
      <c r="R19" s="35"/>
      <c r="S19" s="35"/>
      <c r="T19" s="35"/>
      <c r="U19" s="35"/>
      <c r="V19" s="35"/>
      <c r="W19" s="35"/>
      <c r="Y19" s="35"/>
      <c r="Z19" s="35"/>
      <c r="AA19" s="46"/>
      <c r="AB19" s="35"/>
      <c r="AC19" s="35"/>
      <c r="AD19" s="35"/>
      <c r="AE19" s="46"/>
    </row>
    <row r="20" spans="1:31" ht="85.5" customHeight="1" x14ac:dyDescent="0.25">
      <c r="A20" s="108" t="s">
        <v>353</v>
      </c>
      <c r="B20" s="130"/>
      <c r="C20" s="108" t="s">
        <v>354</v>
      </c>
      <c r="D20" s="130"/>
      <c r="E20" s="118" t="s">
        <v>355</v>
      </c>
      <c r="F20" s="130"/>
      <c r="G20" s="118" t="s">
        <v>356</v>
      </c>
      <c r="H20" s="130"/>
      <c r="I20" s="118" t="s">
        <v>357</v>
      </c>
      <c r="J20" s="130"/>
      <c r="K20" s="118" t="s">
        <v>358</v>
      </c>
      <c r="L20" s="130"/>
      <c r="M20" s="131">
        <v>0.3</v>
      </c>
      <c r="N20" s="130"/>
      <c r="O20" s="118" t="s">
        <v>25</v>
      </c>
      <c r="P20" s="130"/>
      <c r="Q20" s="108" t="s">
        <v>359</v>
      </c>
      <c r="R20" s="130"/>
      <c r="S20" s="121">
        <v>15000</v>
      </c>
      <c r="T20" s="130"/>
      <c r="U20" s="118">
        <v>0</v>
      </c>
      <c r="V20" s="130"/>
      <c r="W20" s="118">
        <v>0</v>
      </c>
      <c r="X20" s="130"/>
      <c r="Y20" s="108" t="s">
        <v>360</v>
      </c>
      <c r="Z20" s="130"/>
      <c r="AA20" s="137" t="s">
        <v>25</v>
      </c>
      <c r="AB20" s="130"/>
      <c r="AC20" s="108" t="s">
        <v>361</v>
      </c>
      <c r="AD20" s="130"/>
      <c r="AE20" s="137" t="s">
        <v>25</v>
      </c>
    </row>
    <row r="23" spans="1:31" x14ac:dyDescent="0.25">
      <c r="Q23" s="29" t="s">
        <v>4</v>
      </c>
    </row>
  </sheetData>
  <mergeCells count="3">
    <mergeCell ref="A10:Q10"/>
    <mergeCell ref="S10:W10"/>
    <mergeCell ref="Y10:AE10"/>
  </mergeCells>
  <printOptions horizontalCentered="1"/>
  <pageMargins left="0.23622047244094491" right="0.23622047244094491" top="0.55118110236220474" bottom="0.55118110236220474" header="0.31496062992125984" footer="0.31496062992125984"/>
  <pageSetup paperSize="8" scale="61"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'H:\EZ\Implementation plan\[DorselLEP_Dashboard_29-04-19.xlsx]Data'!#REF!</xm:f>
          </x14:formula1>
          <xm:sqref>G12 O12</xm:sqref>
        </x14:dataValidation>
        <x14:dataValidation type="list" allowBlank="1" showInputMessage="1" showErrorMessage="1">
          <x14:formula1>
            <xm:f>'H:\EZ\Implementation plan\[DorselLEP_Dashboard_29-04-19.xlsx]Data'!#REF!</xm:f>
          </x14:formula1>
          <xm:sqref>G13:G17 O13:O17 AA13:AA17 AE13:AE17 G19 O19 AA19 AE19</xm:sqref>
        </x14:dataValidation>
        <x14:dataValidation type="list" allowBlank="1" showInputMessage="1" showErrorMessage="1">
          <x14:formula1>
            <xm:f>Data!$A$2:$A$4</xm:f>
          </x14:formula1>
          <xm:sqref>AA18 AE18 O18 AA20 AE20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AG28"/>
  <sheetViews>
    <sheetView showGridLines="0" zoomScale="70" zoomScaleNormal="70" workbookViewId="0">
      <pane ySplit="11" topLeftCell="A12" activePane="bottomLeft" state="frozenSplit"/>
      <selection pane="bottomLeft" activeCell="E9" sqref="E9"/>
    </sheetView>
  </sheetViews>
  <sheetFormatPr defaultColWidth="9.140625" defaultRowHeight="15" x14ac:dyDescent="0.25"/>
  <cols>
    <col min="1" max="1" width="9.140625" style="29"/>
    <col min="2" max="2" width="1.85546875" style="30" customWidth="1"/>
    <col min="3" max="3" width="12" style="29" bestFit="1" customWidth="1"/>
    <col min="4" max="4" width="1.85546875" style="30" customWidth="1"/>
    <col min="5" max="5" width="21.85546875" style="29" customWidth="1"/>
    <col min="6" max="6" width="1.85546875" style="30" customWidth="1"/>
    <col min="7" max="7" width="15.7109375" style="29" customWidth="1"/>
    <col min="8" max="8" width="1.85546875" style="30" customWidth="1"/>
    <col min="9" max="9" width="15.140625" style="29" customWidth="1"/>
    <col min="10" max="10" width="1.85546875" style="30" customWidth="1"/>
    <col min="11" max="11" width="16.28515625" style="29" customWidth="1"/>
    <col min="12" max="12" width="1.85546875" style="30" customWidth="1"/>
    <col min="13" max="13" width="12.7109375" style="29" customWidth="1"/>
    <col min="14" max="14" width="1.85546875" style="30" customWidth="1"/>
    <col min="15" max="15" width="12.7109375" style="29" customWidth="1"/>
    <col min="16" max="16" width="1.85546875" style="30" customWidth="1"/>
    <col min="17" max="17" width="10.7109375" style="29" customWidth="1"/>
    <col min="18" max="18" width="1.85546875" style="30" customWidth="1"/>
    <col min="19" max="19" width="12.5703125" style="29" customWidth="1"/>
    <col min="20" max="20" width="1.85546875" style="30" customWidth="1"/>
    <col min="21" max="21" width="40.5703125" style="29" customWidth="1"/>
    <col min="22" max="22" width="1.85546875" style="30" customWidth="1"/>
    <col min="23" max="23" width="14.140625" style="32" customWidth="1"/>
    <col min="24" max="24" width="1.7109375" style="30" customWidth="1"/>
    <col min="25" max="25" width="14.140625" style="29" customWidth="1"/>
    <col min="26" max="26" width="1.85546875" style="30" customWidth="1"/>
    <col min="27" max="27" width="38.28515625" style="29" customWidth="1"/>
    <col min="28" max="28" width="1.85546875" style="30" customWidth="1"/>
    <col min="29" max="29" width="15.85546875" style="29" customWidth="1"/>
    <col min="30" max="30" width="1.85546875" style="30" customWidth="1"/>
    <col min="31" max="31" width="36.7109375" style="29" customWidth="1"/>
    <col min="32" max="32" width="1.85546875" style="30" customWidth="1"/>
    <col min="33" max="33" width="17.140625" style="29" customWidth="1"/>
    <col min="34" max="16384" width="9.140625" style="29"/>
  </cols>
  <sheetData>
    <row r="2" spans="1:33" ht="25.9" x14ac:dyDescent="0.3">
      <c r="U2" s="32"/>
      <c r="V2" s="31"/>
      <c r="W2" s="30"/>
      <c r="X2" s="29"/>
    </row>
    <row r="3" spans="1:33" ht="33.6" x14ac:dyDescent="0.3">
      <c r="M3" s="29" t="s">
        <v>4</v>
      </c>
      <c r="U3" s="87"/>
      <c r="V3" s="88" t="s">
        <v>18</v>
      </c>
      <c r="W3" s="89"/>
      <c r="X3" s="90"/>
      <c r="Y3" s="90"/>
    </row>
    <row r="4" spans="1:33" ht="33.6" x14ac:dyDescent="0.3">
      <c r="T4" s="29"/>
      <c r="U4" s="89"/>
      <c r="V4" s="88" t="s">
        <v>226</v>
      </c>
      <c r="W4" s="89"/>
      <c r="X4" s="90"/>
      <c r="Y4" s="90"/>
    </row>
    <row r="5" spans="1:33" ht="14.45" x14ac:dyDescent="0.3">
      <c r="T5" s="29"/>
      <c r="U5" s="30"/>
      <c r="W5" s="29"/>
    </row>
    <row r="7" spans="1:33" ht="18" x14ac:dyDescent="0.3">
      <c r="E7" s="33" t="s">
        <v>17</v>
      </c>
    </row>
    <row r="8" spans="1:33" ht="14.45" x14ac:dyDescent="0.3">
      <c r="E8" s="86">
        <f>'Growth Deal'!A8</f>
        <v>43952</v>
      </c>
    </row>
    <row r="9" spans="1:33" ht="14.45" x14ac:dyDescent="0.3">
      <c r="U9" s="29" t="s">
        <v>4</v>
      </c>
    </row>
    <row r="10" spans="1:33" ht="18" x14ac:dyDescent="0.3">
      <c r="A10" s="146" t="s">
        <v>8</v>
      </c>
      <c r="B10" s="146"/>
      <c r="C10" s="146"/>
      <c r="D10" s="146"/>
      <c r="E10" s="146"/>
      <c r="F10" s="146"/>
      <c r="G10" s="146"/>
      <c r="H10" s="146"/>
      <c r="I10" s="146"/>
      <c r="J10" s="146"/>
      <c r="K10" s="146"/>
      <c r="L10" s="146"/>
      <c r="M10" s="146"/>
      <c r="N10" s="146"/>
      <c r="O10" s="146"/>
      <c r="P10" s="146"/>
      <c r="Q10" s="146"/>
      <c r="R10" s="146"/>
      <c r="S10" s="146"/>
      <c r="T10" s="146"/>
      <c r="U10" s="147"/>
      <c r="W10" s="141" t="s">
        <v>12</v>
      </c>
      <c r="X10" s="142"/>
      <c r="Y10" s="142"/>
      <c r="AA10" s="143" t="s">
        <v>13</v>
      </c>
      <c r="AB10" s="144"/>
      <c r="AC10" s="144"/>
      <c r="AD10" s="144"/>
      <c r="AE10" s="144"/>
      <c r="AF10" s="144"/>
      <c r="AG10" s="145"/>
    </row>
    <row r="11" spans="1:33" ht="67.5" customHeight="1" x14ac:dyDescent="0.25">
      <c r="A11" s="19"/>
      <c r="B11" s="34"/>
      <c r="C11" s="19" t="s">
        <v>227</v>
      </c>
      <c r="D11" s="34"/>
      <c r="E11" s="19" t="s">
        <v>0</v>
      </c>
      <c r="F11" s="34"/>
      <c r="G11" s="19" t="s">
        <v>1</v>
      </c>
      <c r="H11" s="1"/>
      <c r="I11" s="19" t="s">
        <v>2</v>
      </c>
      <c r="J11" s="1"/>
      <c r="K11" s="19" t="s">
        <v>3</v>
      </c>
      <c r="L11" s="1"/>
      <c r="M11" s="19" t="s">
        <v>15</v>
      </c>
      <c r="N11" s="1"/>
      <c r="O11" s="19" t="s">
        <v>16</v>
      </c>
      <c r="P11" s="1"/>
      <c r="Q11" s="19" t="s">
        <v>9</v>
      </c>
      <c r="R11" s="1"/>
      <c r="S11" s="19" t="s">
        <v>5</v>
      </c>
      <c r="T11" s="1"/>
      <c r="U11" s="19" t="s">
        <v>14</v>
      </c>
      <c r="V11" s="1"/>
      <c r="W11" s="19" t="s">
        <v>10</v>
      </c>
      <c r="X11" s="1"/>
      <c r="Y11" s="19" t="s">
        <v>230</v>
      </c>
      <c r="AA11" s="19" t="s">
        <v>89</v>
      </c>
      <c r="AB11" s="19"/>
      <c r="AC11" s="19" t="s">
        <v>20</v>
      </c>
      <c r="AD11" s="19"/>
      <c r="AE11" s="19" t="s">
        <v>90</v>
      </c>
      <c r="AF11" s="19"/>
      <c r="AG11" s="77" t="s">
        <v>20</v>
      </c>
    </row>
    <row r="12" spans="1:33" s="30" customFormat="1" ht="9" customHeight="1" x14ac:dyDescent="0.3">
      <c r="A12" s="98"/>
      <c r="B12" s="47"/>
      <c r="C12" s="98"/>
      <c r="D12" s="48"/>
      <c r="E12" s="47"/>
      <c r="F12" s="48"/>
      <c r="G12" s="49"/>
      <c r="H12" s="50"/>
      <c r="I12" s="51"/>
      <c r="J12" s="50"/>
      <c r="K12" s="51"/>
      <c r="L12" s="50"/>
      <c r="M12" s="52"/>
      <c r="N12" s="53"/>
      <c r="O12" s="52"/>
      <c r="P12" s="50"/>
      <c r="Q12" s="51"/>
      <c r="R12" s="50"/>
      <c r="S12" s="54"/>
      <c r="T12" s="50"/>
      <c r="U12" s="55"/>
      <c r="V12" s="50"/>
      <c r="W12" s="56"/>
      <c r="X12" s="50"/>
      <c r="Y12" s="57"/>
      <c r="Z12" s="50"/>
      <c r="AA12" s="57"/>
      <c r="AB12" s="50"/>
      <c r="AC12" s="57"/>
      <c r="AD12" s="50"/>
      <c r="AE12" s="57"/>
      <c r="AF12" s="50"/>
      <c r="AG12" s="78"/>
    </row>
    <row r="13" spans="1:33" ht="28.9" x14ac:dyDescent="0.3">
      <c r="A13" s="28" t="s">
        <v>228</v>
      </c>
      <c r="B13" s="7"/>
      <c r="C13" s="28">
        <v>1</v>
      </c>
      <c r="D13" s="97"/>
      <c r="E13" s="28" t="s">
        <v>251</v>
      </c>
      <c r="F13" s="2"/>
      <c r="G13" s="5" t="s">
        <v>60</v>
      </c>
      <c r="H13" s="58"/>
      <c r="I13" s="6" t="s">
        <v>44</v>
      </c>
      <c r="J13" s="59"/>
      <c r="K13" s="6" t="s">
        <v>33</v>
      </c>
      <c r="L13" s="4"/>
      <c r="M13" s="20">
        <v>42736</v>
      </c>
      <c r="N13" s="22"/>
      <c r="O13" s="20">
        <v>43830</v>
      </c>
      <c r="P13" s="4"/>
      <c r="Q13" s="6">
        <f>IF($E$8&gt;O13,100%,($E$8-M13)/(O13-M13))</f>
        <v>1</v>
      </c>
      <c r="R13" s="4"/>
      <c r="S13" s="62"/>
      <c r="T13" s="4"/>
      <c r="U13" s="14"/>
      <c r="V13" s="4"/>
      <c r="W13" s="17">
        <v>1199930</v>
      </c>
      <c r="X13" s="4"/>
      <c r="Y13" s="17">
        <v>599965</v>
      </c>
      <c r="AA13" s="14"/>
      <c r="AB13" s="58"/>
      <c r="AC13" s="67"/>
      <c r="AD13" s="59"/>
      <c r="AE13" s="14"/>
      <c r="AF13" s="4"/>
      <c r="AG13" s="79"/>
    </row>
    <row r="14" spans="1:33" s="30" customFormat="1" ht="8.25" customHeight="1" x14ac:dyDescent="0.3">
      <c r="B14" s="7"/>
      <c r="D14" s="7"/>
      <c r="E14" s="13"/>
      <c r="F14" s="7"/>
      <c r="G14" s="10"/>
      <c r="H14" s="9"/>
      <c r="I14" s="60"/>
      <c r="J14" s="9"/>
      <c r="K14" s="8"/>
      <c r="L14" s="9"/>
      <c r="M14" s="23"/>
      <c r="N14" s="24"/>
      <c r="O14" s="23"/>
      <c r="P14" s="9"/>
      <c r="Q14" s="8"/>
      <c r="R14" s="9"/>
      <c r="S14" s="11"/>
      <c r="T14" s="9"/>
      <c r="U14" s="27"/>
      <c r="V14" s="9"/>
      <c r="W14" s="16"/>
      <c r="X14" s="9"/>
      <c r="Y14" s="12"/>
      <c r="Z14" s="9"/>
      <c r="AA14" s="12"/>
      <c r="AB14" s="9"/>
      <c r="AC14" s="66"/>
      <c r="AD14" s="9"/>
      <c r="AE14" s="12"/>
      <c r="AF14" s="9"/>
      <c r="AG14" s="80"/>
    </row>
    <row r="15" spans="1:33" ht="28.9" x14ac:dyDescent="0.3">
      <c r="A15" s="28" t="s">
        <v>228</v>
      </c>
      <c r="B15" s="7"/>
      <c r="C15" s="28">
        <v>3</v>
      </c>
      <c r="D15" s="2"/>
      <c r="E15" s="28" t="s">
        <v>253</v>
      </c>
      <c r="F15" s="2"/>
      <c r="G15" s="5" t="s">
        <v>252</v>
      </c>
      <c r="H15" s="4"/>
      <c r="I15" s="3" t="s">
        <v>223</v>
      </c>
      <c r="J15" s="4"/>
      <c r="K15" s="6" t="s">
        <v>28</v>
      </c>
      <c r="L15" s="4"/>
      <c r="M15" s="20">
        <v>42370</v>
      </c>
      <c r="N15" s="22"/>
      <c r="O15" s="20">
        <v>44012</v>
      </c>
      <c r="P15" s="4"/>
      <c r="Q15" s="6">
        <f>IF($E$8&gt;O15,100%,($E$8-M15)/(O15-M15))</f>
        <v>0.96345919610231423</v>
      </c>
      <c r="R15" s="4"/>
      <c r="S15" s="26"/>
      <c r="T15" s="4"/>
      <c r="U15" s="14" t="s">
        <v>256</v>
      </c>
      <c r="V15" s="4"/>
      <c r="W15" s="17">
        <v>12641345</v>
      </c>
      <c r="X15" s="4"/>
      <c r="Y15" s="17">
        <v>6320673</v>
      </c>
      <c r="Z15" s="4"/>
      <c r="AA15" s="14"/>
      <c r="AB15" s="4"/>
      <c r="AC15" s="64"/>
      <c r="AD15" s="4"/>
      <c r="AE15" s="14"/>
      <c r="AF15" s="4"/>
      <c r="AG15" s="81"/>
    </row>
    <row r="16" spans="1:33" s="30" customFormat="1" ht="8.25" customHeight="1" x14ac:dyDescent="0.3">
      <c r="B16" s="7"/>
      <c r="D16" s="7"/>
      <c r="E16" s="13"/>
      <c r="F16" s="7"/>
      <c r="G16" s="10"/>
      <c r="H16" s="9"/>
      <c r="I16" s="60"/>
      <c r="J16" s="9"/>
      <c r="K16" s="8"/>
      <c r="L16" s="9"/>
      <c r="M16" s="23"/>
      <c r="N16" s="24"/>
      <c r="O16" s="23"/>
      <c r="P16" s="9"/>
      <c r="Q16" s="8"/>
      <c r="R16" s="9"/>
      <c r="S16" s="11"/>
      <c r="T16" s="9"/>
      <c r="U16" s="27"/>
      <c r="V16" s="9"/>
      <c r="W16" s="16"/>
      <c r="X16" s="9"/>
      <c r="Y16" s="12"/>
      <c r="Z16" s="9"/>
      <c r="AA16" s="12"/>
      <c r="AB16" s="9"/>
      <c r="AC16" s="12"/>
      <c r="AD16" s="9"/>
      <c r="AE16" s="12"/>
      <c r="AF16" s="9"/>
      <c r="AG16" s="80"/>
    </row>
    <row r="17" spans="1:33" ht="72" x14ac:dyDescent="0.3">
      <c r="A17" s="28" t="s">
        <v>228</v>
      </c>
      <c r="B17" s="7"/>
      <c r="C17" s="28">
        <v>9</v>
      </c>
      <c r="D17" s="2"/>
      <c r="E17" s="28" t="s">
        <v>254</v>
      </c>
      <c r="F17" s="2"/>
      <c r="G17" s="5" t="s">
        <v>206</v>
      </c>
      <c r="H17" s="4"/>
      <c r="I17" s="3" t="s">
        <v>223</v>
      </c>
      <c r="J17" s="4"/>
      <c r="K17" s="6"/>
      <c r="L17" s="4"/>
      <c r="M17" s="20"/>
      <c r="N17" s="22"/>
      <c r="O17" s="20"/>
      <c r="P17" s="4"/>
      <c r="Q17" s="6">
        <f>IF($E$8&gt;O17,100%,($E$8-M17)/(O17-M17))</f>
        <v>1</v>
      </c>
      <c r="R17" s="4"/>
      <c r="S17" s="25"/>
      <c r="T17" s="4"/>
      <c r="U17" s="14" t="s">
        <v>255</v>
      </c>
      <c r="V17" s="4"/>
      <c r="W17" s="17">
        <v>94842</v>
      </c>
      <c r="X17" s="4"/>
      <c r="Y17" s="17">
        <v>47421</v>
      </c>
      <c r="Z17" s="4"/>
      <c r="AA17" s="14"/>
      <c r="AB17" s="4"/>
      <c r="AC17" s="65"/>
      <c r="AD17" s="4"/>
      <c r="AE17" s="14"/>
      <c r="AF17" s="4"/>
      <c r="AG17" s="79"/>
    </row>
    <row r="18" spans="1:33" s="30" customFormat="1" ht="8.25" customHeight="1" x14ac:dyDescent="0.3">
      <c r="B18" s="7"/>
      <c r="D18" s="7"/>
      <c r="E18" s="13"/>
      <c r="F18" s="7"/>
      <c r="G18" s="10"/>
      <c r="H18" s="9"/>
      <c r="I18" s="8"/>
      <c r="J18" s="9"/>
      <c r="K18" s="8"/>
      <c r="L18" s="9"/>
      <c r="M18" s="23"/>
      <c r="N18" s="24"/>
      <c r="O18" s="23"/>
      <c r="P18" s="9"/>
      <c r="Q18" s="8"/>
      <c r="R18" s="9"/>
      <c r="S18" s="11"/>
      <c r="T18" s="9"/>
      <c r="U18" s="13"/>
      <c r="V18" s="9"/>
      <c r="W18" s="16"/>
      <c r="X18" s="9"/>
      <c r="Y18" s="13"/>
      <c r="Z18" s="9"/>
      <c r="AA18" s="13"/>
      <c r="AB18" s="9"/>
      <c r="AC18" s="13"/>
      <c r="AD18" s="9"/>
      <c r="AE18" s="13"/>
      <c r="AF18" s="9"/>
      <c r="AG18" s="84"/>
    </row>
    <row r="19" spans="1:33" ht="195" x14ac:dyDescent="0.25">
      <c r="A19" s="28" t="s">
        <v>228</v>
      </c>
      <c r="B19" s="7"/>
      <c r="C19" s="28">
        <v>4</v>
      </c>
      <c r="D19" s="2"/>
      <c r="E19" s="28" t="s">
        <v>229</v>
      </c>
      <c r="F19" s="2"/>
      <c r="G19" s="5" t="s">
        <v>206</v>
      </c>
      <c r="H19" s="4"/>
      <c r="I19" s="3" t="s">
        <v>223</v>
      </c>
      <c r="J19" s="4"/>
      <c r="K19" s="6"/>
      <c r="L19" s="4"/>
      <c r="M19" s="20">
        <v>42614</v>
      </c>
      <c r="N19" s="22"/>
      <c r="O19" s="20">
        <v>44135</v>
      </c>
      <c r="P19" s="4"/>
      <c r="Q19" s="6">
        <f>IF($E$8&gt;O19,100%,($E$8-M19)/(O19-M19))</f>
        <v>0.87968441814595666</v>
      </c>
      <c r="R19" s="4"/>
      <c r="S19" s="62" t="s">
        <v>25</v>
      </c>
      <c r="T19" s="4"/>
      <c r="U19" s="14" t="s">
        <v>231</v>
      </c>
      <c r="V19" s="4"/>
      <c r="W19" s="17">
        <v>6437722</v>
      </c>
      <c r="X19" s="4"/>
      <c r="Y19" s="17">
        <v>3218864</v>
      </c>
      <c r="Z19" s="4"/>
      <c r="AA19" s="68" t="s">
        <v>233</v>
      </c>
      <c r="AB19" s="4"/>
      <c r="AC19" s="15" t="s">
        <v>88</v>
      </c>
      <c r="AD19" s="4"/>
      <c r="AE19" s="14" t="s">
        <v>232</v>
      </c>
      <c r="AF19" s="4"/>
      <c r="AG19" s="79" t="s">
        <v>88</v>
      </c>
    </row>
    <row r="20" spans="1:33" s="30" customFormat="1" ht="8.25" customHeight="1" x14ac:dyDescent="0.25">
      <c r="B20" s="7"/>
      <c r="D20" s="7"/>
      <c r="E20" s="13"/>
      <c r="F20" s="7"/>
      <c r="G20" s="10"/>
      <c r="H20" s="9"/>
      <c r="I20" s="8"/>
      <c r="J20" s="9"/>
      <c r="K20" s="8"/>
      <c r="L20" s="9"/>
      <c r="M20" s="23"/>
      <c r="N20" s="24"/>
      <c r="O20" s="23"/>
      <c r="P20" s="9"/>
      <c r="Q20" s="8"/>
      <c r="R20" s="9"/>
      <c r="S20" s="11"/>
      <c r="T20" s="9"/>
      <c r="U20" s="27"/>
      <c r="V20" s="9"/>
      <c r="W20" s="16"/>
      <c r="X20" s="9"/>
      <c r="Y20" s="12"/>
      <c r="Z20" s="9"/>
      <c r="AA20" s="12"/>
      <c r="AB20" s="9"/>
      <c r="AC20" s="12"/>
      <c r="AD20" s="9"/>
      <c r="AE20" s="12"/>
      <c r="AF20" s="9"/>
      <c r="AG20" s="80"/>
    </row>
    <row r="21" spans="1:33" ht="73.5" customHeight="1" x14ac:dyDescent="0.25">
      <c r="A21" s="28" t="s">
        <v>234</v>
      </c>
      <c r="B21" s="7"/>
      <c r="C21" s="28"/>
      <c r="D21" s="2"/>
      <c r="E21" s="28" t="s">
        <v>243</v>
      </c>
      <c r="F21" s="2"/>
      <c r="G21" s="5" t="s">
        <v>235</v>
      </c>
      <c r="H21" s="4"/>
      <c r="I21" s="3" t="s">
        <v>223</v>
      </c>
      <c r="J21" s="4"/>
      <c r="K21" s="6" t="s">
        <v>30</v>
      </c>
      <c r="L21" s="4"/>
      <c r="M21" s="20">
        <v>43556</v>
      </c>
      <c r="N21" s="22"/>
      <c r="O21" s="20">
        <v>44408</v>
      </c>
      <c r="P21" s="4"/>
      <c r="Q21" s="6">
        <f>IF($E$8&gt;O21,100%,($E$8-M21)/(O21-M21))</f>
        <v>0.46478873239436619</v>
      </c>
      <c r="R21" s="4"/>
      <c r="S21" s="62" t="s">
        <v>25</v>
      </c>
      <c r="T21" s="4"/>
      <c r="U21" s="14" t="s">
        <v>239</v>
      </c>
      <c r="V21" s="4"/>
      <c r="W21" s="17"/>
      <c r="X21" s="4"/>
      <c r="Y21" s="17">
        <v>900000</v>
      </c>
      <c r="Z21" s="4"/>
      <c r="AA21" s="14" t="s">
        <v>247</v>
      </c>
      <c r="AB21" s="4"/>
      <c r="AC21" s="15" t="s">
        <v>88</v>
      </c>
      <c r="AD21" s="4"/>
      <c r="AE21" s="14"/>
      <c r="AF21" s="4"/>
      <c r="AG21" s="79" t="s">
        <v>88</v>
      </c>
    </row>
    <row r="22" spans="1:33" ht="8.25" customHeight="1" x14ac:dyDescent="0.25">
      <c r="B22" s="7"/>
      <c r="D22" s="7"/>
      <c r="E22" s="36"/>
      <c r="F22" s="7"/>
      <c r="G22" s="37"/>
      <c r="H22" s="7"/>
      <c r="I22" s="38"/>
      <c r="J22" s="7"/>
      <c r="K22" s="39"/>
      <c r="L22" s="7"/>
      <c r="M22" s="40"/>
      <c r="N22" s="41"/>
      <c r="O22" s="40"/>
      <c r="P22" s="7"/>
      <c r="Q22" s="39"/>
      <c r="R22" s="7"/>
      <c r="S22" s="42"/>
      <c r="T22" s="7"/>
      <c r="U22" s="43"/>
      <c r="V22" s="7"/>
      <c r="W22" s="44"/>
      <c r="X22" s="7"/>
      <c r="Y22" s="43"/>
      <c r="Z22" s="7"/>
      <c r="AA22" s="43"/>
      <c r="AB22" s="7"/>
      <c r="AC22" s="43"/>
      <c r="AD22" s="7"/>
      <c r="AE22" s="43"/>
      <c r="AF22" s="7"/>
      <c r="AG22" s="83"/>
    </row>
    <row r="23" spans="1:33" ht="52.5" customHeight="1" x14ac:dyDescent="0.25">
      <c r="A23" s="28" t="s">
        <v>234</v>
      </c>
      <c r="B23" s="7"/>
      <c r="C23" s="28"/>
      <c r="D23" s="2"/>
      <c r="E23" s="28" t="s">
        <v>244</v>
      </c>
      <c r="F23" s="2"/>
      <c r="G23" s="5" t="s">
        <v>236</v>
      </c>
      <c r="H23" s="4"/>
      <c r="I23" s="3" t="s">
        <v>223</v>
      </c>
      <c r="J23" s="4"/>
      <c r="K23" s="6" t="s">
        <v>30</v>
      </c>
      <c r="L23" s="4"/>
      <c r="M23" s="20">
        <v>43556</v>
      </c>
      <c r="N23" s="22"/>
      <c r="O23" s="20">
        <v>44408</v>
      </c>
      <c r="P23" s="4"/>
      <c r="Q23" s="6">
        <f>IF($E$8&gt;O23,100%,($E$8-M23)/(O23-M23))</f>
        <v>0.46478873239436619</v>
      </c>
      <c r="R23" s="4"/>
      <c r="S23" s="62" t="s">
        <v>25</v>
      </c>
      <c r="T23" s="4"/>
      <c r="U23" s="14" t="s">
        <v>240</v>
      </c>
      <c r="V23" s="4"/>
      <c r="W23" s="17"/>
      <c r="X23" s="4"/>
      <c r="Y23" s="17">
        <v>450000</v>
      </c>
      <c r="Z23" s="4"/>
      <c r="AA23" s="14" t="s">
        <v>248</v>
      </c>
      <c r="AB23" s="4"/>
      <c r="AC23" s="15" t="s">
        <v>88</v>
      </c>
      <c r="AD23" s="4"/>
      <c r="AE23" s="14"/>
      <c r="AF23" s="4"/>
      <c r="AG23" s="79" t="s">
        <v>88</v>
      </c>
    </row>
    <row r="24" spans="1:33" s="30" customFormat="1" ht="8.25" customHeight="1" x14ac:dyDescent="0.25">
      <c r="B24" s="7"/>
      <c r="D24" s="7"/>
      <c r="E24" s="13"/>
      <c r="F24" s="7"/>
      <c r="G24" s="10"/>
      <c r="H24" s="9"/>
      <c r="I24" s="8"/>
      <c r="J24" s="9"/>
      <c r="K24" s="8"/>
      <c r="L24" s="9"/>
      <c r="M24" s="23"/>
      <c r="N24" s="24"/>
      <c r="O24" s="23"/>
      <c r="P24" s="9"/>
      <c r="Q24" s="8"/>
      <c r="R24" s="9"/>
      <c r="S24" s="11"/>
      <c r="T24" s="9"/>
      <c r="U24" s="27"/>
      <c r="V24" s="9"/>
      <c r="W24" s="16"/>
      <c r="X24" s="9"/>
      <c r="Y24" s="12"/>
      <c r="Z24" s="9"/>
      <c r="AA24" s="12"/>
      <c r="AB24" s="9"/>
      <c r="AC24" s="12"/>
      <c r="AD24" s="9"/>
      <c r="AE24" s="12"/>
      <c r="AF24" s="9"/>
      <c r="AG24" s="80"/>
    </row>
    <row r="25" spans="1:33" ht="90" x14ac:dyDescent="0.25">
      <c r="A25" s="28" t="s">
        <v>234</v>
      </c>
      <c r="B25" s="7"/>
      <c r="C25" s="28"/>
      <c r="D25" s="2"/>
      <c r="E25" s="28" t="s">
        <v>245</v>
      </c>
      <c r="F25" s="2"/>
      <c r="G25" s="5" t="s">
        <v>237</v>
      </c>
      <c r="H25" s="4"/>
      <c r="I25" s="3" t="s">
        <v>223</v>
      </c>
      <c r="J25" s="4"/>
      <c r="K25" s="6" t="s">
        <v>30</v>
      </c>
      <c r="L25" s="4"/>
      <c r="M25" s="20">
        <v>43556</v>
      </c>
      <c r="N25" s="22"/>
      <c r="O25" s="20">
        <v>44408</v>
      </c>
      <c r="P25" s="4"/>
      <c r="Q25" s="6">
        <f>IF($E$8&gt;O25,100%,($E$8-M25)/(O25-M25))</f>
        <v>0.46478873239436619</v>
      </c>
      <c r="R25" s="4"/>
      <c r="S25" s="62" t="s">
        <v>25</v>
      </c>
      <c r="T25" s="4"/>
      <c r="U25" s="14" t="s">
        <v>241</v>
      </c>
      <c r="V25" s="4"/>
      <c r="W25" s="17"/>
      <c r="X25" s="4"/>
      <c r="Y25" s="17">
        <v>450000</v>
      </c>
      <c r="Z25" s="4"/>
      <c r="AA25" s="14" t="s">
        <v>249</v>
      </c>
      <c r="AB25" s="4"/>
      <c r="AC25" s="15" t="s">
        <v>88</v>
      </c>
      <c r="AD25" s="4"/>
      <c r="AE25" s="14"/>
      <c r="AF25" s="4"/>
      <c r="AG25" s="79" t="s">
        <v>88</v>
      </c>
    </row>
    <row r="26" spans="1:33" ht="8.25" customHeight="1" x14ac:dyDescent="0.25">
      <c r="B26" s="35"/>
      <c r="D26" s="35"/>
      <c r="E26" s="45"/>
      <c r="F26" s="35"/>
      <c r="G26" s="35"/>
      <c r="H26" s="35"/>
      <c r="I26" s="35"/>
      <c r="J26" s="35"/>
      <c r="K26" s="35"/>
      <c r="L26" s="35"/>
      <c r="M26" s="35"/>
      <c r="N26" s="35"/>
      <c r="O26" s="35"/>
      <c r="P26" s="35"/>
      <c r="Q26" s="35"/>
      <c r="R26" s="35"/>
      <c r="S26" s="35"/>
      <c r="T26" s="35"/>
      <c r="U26" s="35"/>
      <c r="V26" s="35"/>
      <c r="W26" s="35"/>
      <c r="X26" s="35"/>
      <c r="Y26" s="35"/>
      <c r="AA26" s="35"/>
      <c r="AB26" s="35"/>
      <c r="AC26" s="12"/>
      <c r="AD26" s="35"/>
      <c r="AE26" s="35"/>
      <c r="AF26" s="35"/>
      <c r="AG26" s="46"/>
    </row>
    <row r="27" spans="1:33" ht="75" x14ac:dyDescent="0.25">
      <c r="A27" s="28" t="s">
        <v>234</v>
      </c>
      <c r="B27" s="7"/>
      <c r="C27" s="28"/>
      <c r="D27" s="2"/>
      <c r="E27" s="28" t="s">
        <v>246</v>
      </c>
      <c r="F27" s="2"/>
      <c r="G27" s="5" t="s">
        <v>238</v>
      </c>
      <c r="H27" s="4"/>
      <c r="I27" s="3" t="s">
        <v>223</v>
      </c>
      <c r="J27" s="4"/>
      <c r="K27" s="6" t="s">
        <v>30</v>
      </c>
      <c r="L27" s="4"/>
      <c r="M27" s="20">
        <v>43556</v>
      </c>
      <c r="N27" s="22"/>
      <c r="O27" s="20">
        <v>44408</v>
      </c>
      <c r="P27" s="4"/>
      <c r="Q27" s="6">
        <f>IF($E$8&gt;O27,100%,($E$8-M27)/(O27-M27))</f>
        <v>0.46478873239436619</v>
      </c>
      <c r="R27" s="4"/>
      <c r="S27" s="62" t="s">
        <v>25</v>
      </c>
      <c r="T27" s="4"/>
      <c r="U27" s="14" t="s">
        <v>242</v>
      </c>
      <c r="V27" s="4"/>
      <c r="W27" s="17"/>
      <c r="X27" s="4"/>
      <c r="Y27" s="17">
        <v>1260000</v>
      </c>
      <c r="Z27" s="4"/>
      <c r="AA27" s="14" t="s">
        <v>250</v>
      </c>
      <c r="AB27" s="4"/>
      <c r="AC27" s="15" t="s">
        <v>88</v>
      </c>
      <c r="AD27" s="4"/>
      <c r="AE27" s="14"/>
      <c r="AF27" s="4"/>
      <c r="AG27" s="79" t="s">
        <v>88</v>
      </c>
    </row>
    <row r="28" spans="1:33" ht="8.25" customHeight="1" x14ac:dyDescent="0.2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row>
  </sheetData>
  <mergeCells count="3">
    <mergeCell ref="A10:U10"/>
    <mergeCell ref="W10:Y10"/>
    <mergeCell ref="AA10:AG10"/>
  </mergeCells>
  <printOptions horizontalCentered="1"/>
  <pageMargins left="0.23622047244094491" right="0.23622047244094491" top="0.55118110236220474" bottom="0.55118110236220474" header="0.31496062992125984" footer="0.31496062992125984"/>
  <pageSetup paperSize="8" scale="59"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'H:\EZ\Implementation plan\[DorselLEP_Dashboard_29-04-19.xlsx]Data'!#REF!</xm:f>
          </x14:formula1>
          <xm:sqref>AC13:AC28 AG13:AG28</xm:sqref>
        </x14:dataValidation>
        <x14:dataValidation type="list" allowBlank="1" showInputMessage="1" showErrorMessage="1">
          <x14:formula1>
            <xm:f>'H:\[5_ Annex 2 DorselLEP_Dashboard_14-10-19 (2).xlsx]Data'!#REF!</xm:f>
          </x14:formula1>
          <xm:sqref>K13 K15 K17 K19</xm:sqref>
        </x14:dataValidation>
        <x14:dataValidation type="list" allowBlank="1" showInputMessage="1" showErrorMessage="1">
          <x14:formula1>
            <xm:f>'H:\EZ\Implementation plan\[DorselLEP_Dashboard_29-04-19.xlsx]Data'!#REF!</xm:f>
          </x14:formula1>
          <xm:sqref>K20:K28 K18 K16 K12 K14 S12:S28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AG15"/>
  <sheetViews>
    <sheetView showGridLines="0" zoomScale="70" zoomScaleNormal="70" workbookViewId="0">
      <selection activeCell="AC29" sqref="AC29"/>
    </sheetView>
  </sheetViews>
  <sheetFormatPr defaultColWidth="9.140625" defaultRowHeight="15" x14ac:dyDescent="0.25"/>
  <cols>
    <col min="1" max="1" width="21.85546875" style="29" customWidth="1"/>
    <col min="2" max="2" width="1.85546875" style="30" customWidth="1"/>
    <col min="3" max="3" width="15.7109375" style="29" customWidth="1"/>
    <col min="4" max="4" width="1.85546875" style="30" customWidth="1"/>
    <col min="5" max="5" width="15.140625" style="29" customWidth="1"/>
    <col min="6" max="6" width="1.85546875" style="30" customWidth="1"/>
    <col min="7" max="7" width="16.28515625" style="29" customWidth="1"/>
    <col min="8" max="8" width="1.85546875" style="30" customWidth="1"/>
    <col min="9" max="9" width="12.7109375" style="29" customWidth="1"/>
    <col min="10" max="10" width="1.85546875" style="30" customWidth="1"/>
    <col min="11" max="11" width="12.7109375" style="29" customWidth="1"/>
    <col min="12" max="12" width="1.85546875" style="30" customWidth="1"/>
    <col min="13" max="13" width="10.7109375" style="29" customWidth="1"/>
    <col min="14" max="14" width="1.85546875" style="30" customWidth="1"/>
    <col min="15" max="15" width="12.5703125" style="29" customWidth="1"/>
    <col min="16" max="16" width="1.85546875" style="30" customWidth="1"/>
    <col min="17" max="17" width="40.5703125" style="29" customWidth="1"/>
    <col min="18" max="18" width="1.85546875" style="30" customWidth="1"/>
    <col min="19" max="19" width="13.5703125" style="32" bestFit="1" customWidth="1"/>
    <col min="20" max="20" width="1.85546875" style="30" customWidth="1"/>
    <col min="21" max="21" width="13.5703125" style="29" bestFit="1" customWidth="1"/>
    <col min="22" max="22" width="1.85546875" style="30" customWidth="1"/>
    <col min="23" max="23" width="13.5703125" style="29" bestFit="1" customWidth="1"/>
    <col min="24" max="24" width="1.85546875" style="30" customWidth="1"/>
    <col min="25" max="25" width="11.7109375" style="29" customWidth="1"/>
    <col min="26" max="26" width="1.85546875" style="30" customWidth="1"/>
    <col min="27" max="27" width="38.28515625" style="29" customWidth="1"/>
    <col min="28" max="28" width="1.85546875" style="30" customWidth="1"/>
    <col min="29" max="29" width="15.85546875" style="29" customWidth="1"/>
    <col min="30" max="30" width="1.85546875" style="30" customWidth="1"/>
    <col min="31" max="31" width="36.7109375" style="29" customWidth="1"/>
    <col min="32" max="32" width="1.85546875" style="30" customWidth="1"/>
    <col min="33" max="33" width="17.140625" style="29" customWidth="1"/>
    <col min="34" max="16384" width="9.140625" style="29"/>
  </cols>
  <sheetData>
    <row r="2" spans="1:33" ht="25.9" x14ac:dyDescent="0.3">
      <c r="Q2" s="32"/>
      <c r="R2" s="31"/>
      <c r="S2" s="30"/>
      <c r="T2" s="29"/>
    </row>
    <row r="3" spans="1:33" ht="33.6" x14ac:dyDescent="0.3">
      <c r="I3" s="29" t="s">
        <v>4</v>
      </c>
      <c r="Q3" s="87"/>
      <c r="R3" s="88" t="s">
        <v>18</v>
      </c>
      <c r="S3" s="89"/>
      <c r="T3" s="90"/>
      <c r="U3" s="90"/>
      <c r="V3" s="89"/>
      <c r="W3" s="90"/>
    </row>
    <row r="4" spans="1:33" ht="33.6" x14ac:dyDescent="0.3">
      <c r="P4" s="29"/>
      <c r="Q4" s="89"/>
      <c r="R4" s="88" t="s">
        <v>222</v>
      </c>
      <c r="S4" s="89"/>
      <c r="T4" s="90"/>
      <c r="U4" s="90"/>
      <c r="V4" s="89"/>
      <c r="W4" s="90"/>
    </row>
    <row r="5" spans="1:33" ht="14.45" x14ac:dyDescent="0.3">
      <c r="P5" s="29"/>
      <c r="Q5" s="30"/>
      <c r="S5" s="29"/>
    </row>
    <row r="7" spans="1:33" ht="18" x14ac:dyDescent="0.3">
      <c r="A7" s="33" t="s">
        <v>17</v>
      </c>
    </row>
    <row r="8" spans="1:33" ht="14.45" x14ac:dyDescent="0.3">
      <c r="A8" s="86">
        <f>'[3]Growth Deal'!A8</f>
        <v>43804</v>
      </c>
    </row>
    <row r="9" spans="1:33" ht="14.45" x14ac:dyDescent="0.3">
      <c r="Q9" s="29" t="s">
        <v>4</v>
      </c>
    </row>
    <row r="10" spans="1:33" ht="18" x14ac:dyDescent="0.3">
      <c r="A10" s="143" t="s">
        <v>8</v>
      </c>
      <c r="B10" s="144"/>
      <c r="C10" s="144"/>
      <c r="D10" s="144"/>
      <c r="E10" s="144"/>
      <c r="F10" s="144"/>
      <c r="G10" s="144"/>
      <c r="H10" s="144"/>
      <c r="I10" s="144"/>
      <c r="J10" s="144"/>
      <c r="K10" s="144"/>
      <c r="L10" s="144"/>
      <c r="M10" s="144"/>
      <c r="N10" s="144"/>
      <c r="O10" s="144"/>
      <c r="P10" s="144"/>
      <c r="Q10" s="145"/>
      <c r="S10" s="141" t="s">
        <v>12</v>
      </c>
      <c r="T10" s="142"/>
      <c r="U10" s="142"/>
      <c r="V10" s="142"/>
      <c r="W10" s="142"/>
      <c r="X10" s="142"/>
      <c r="Y10" s="142"/>
      <c r="AA10" s="143" t="s">
        <v>13</v>
      </c>
      <c r="AB10" s="144"/>
      <c r="AC10" s="144"/>
      <c r="AD10" s="144"/>
      <c r="AE10" s="144"/>
      <c r="AF10" s="144"/>
      <c r="AG10" s="145"/>
    </row>
    <row r="11" spans="1:33" ht="67.5" customHeight="1" x14ac:dyDescent="0.25">
      <c r="A11" s="19" t="s">
        <v>0</v>
      </c>
      <c r="B11" s="34"/>
      <c r="C11" s="19" t="s">
        <v>1</v>
      </c>
      <c r="D11" s="1"/>
      <c r="E11" s="19" t="s">
        <v>2</v>
      </c>
      <c r="F11" s="1"/>
      <c r="G11" s="19" t="s">
        <v>3</v>
      </c>
      <c r="H11" s="1"/>
      <c r="I11" s="19" t="s">
        <v>15</v>
      </c>
      <c r="J11" s="1"/>
      <c r="K11" s="19" t="s">
        <v>16</v>
      </c>
      <c r="L11" s="1"/>
      <c r="M11" s="19" t="s">
        <v>9</v>
      </c>
      <c r="N11" s="1"/>
      <c r="O11" s="19" t="s">
        <v>5</v>
      </c>
      <c r="P11" s="1"/>
      <c r="Q11" s="19" t="s">
        <v>14</v>
      </c>
      <c r="R11" s="1"/>
      <c r="S11" s="19" t="s">
        <v>10</v>
      </c>
      <c r="T11" s="1"/>
      <c r="U11" s="19" t="s">
        <v>224</v>
      </c>
      <c r="V11" s="19"/>
      <c r="W11" s="19" t="s">
        <v>19</v>
      </c>
      <c r="X11" s="19"/>
      <c r="Y11" s="19" t="s">
        <v>11</v>
      </c>
      <c r="AA11" s="19" t="s">
        <v>89</v>
      </c>
      <c r="AB11" s="19"/>
      <c r="AC11" s="19" t="s">
        <v>20</v>
      </c>
      <c r="AD11" s="19"/>
      <c r="AE11" s="19" t="s">
        <v>90</v>
      </c>
      <c r="AF11" s="19"/>
      <c r="AG11" s="77" t="s">
        <v>20</v>
      </c>
    </row>
    <row r="12" spans="1:33" s="30" customFormat="1" ht="9" customHeight="1" x14ac:dyDescent="0.3">
      <c r="A12" s="47"/>
      <c r="B12" s="48"/>
      <c r="C12" s="49"/>
      <c r="D12" s="50"/>
      <c r="E12" s="51"/>
      <c r="F12" s="50"/>
      <c r="G12" s="51"/>
      <c r="H12" s="50"/>
      <c r="I12" s="52"/>
      <c r="J12" s="53"/>
      <c r="K12" s="52"/>
      <c r="L12" s="50"/>
      <c r="M12" s="51"/>
      <c r="N12" s="50"/>
      <c r="O12" s="54"/>
      <c r="P12" s="50"/>
      <c r="Q12" s="55"/>
      <c r="R12" s="50"/>
      <c r="S12" s="56"/>
      <c r="T12" s="50"/>
      <c r="U12" s="57"/>
      <c r="V12" s="50"/>
      <c r="W12" s="47"/>
      <c r="X12" s="50"/>
      <c r="Y12" s="47"/>
      <c r="Z12" s="50"/>
      <c r="AA12" s="57"/>
      <c r="AB12" s="50"/>
      <c r="AC12" s="57"/>
      <c r="AD12" s="50"/>
      <c r="AE12" s="57"/>
      <c r="AF12" s="50"/>
      <c r="AG12" s="78"/>
    </row>
    <row r="13" spans="1:33" ht="199.5" customHeight="1" x14ac:dyDescent="0.25">
      <c r="A13" s="28" t="s">
        <v>221</v>
      </c>
      <c r="B13" s="2"/>
      <c r="C13" s="5" t="s">
        <v>220</v>
      </c>
      <c r="D13" s="4"/>
      <c r="E13" s="3" t="s">
        <v>223</v>
      </c>
      <c r="F13" s="4"/>
      <c r="G13" s="6" t="s">
        <v>30</v>
      </c>
      <c r="H13" s="4"/>
      <c r="I13" s="20">
        <v>42461</v>
      </c>
      <c r="J13" s="22"/>
      <c r="K13" s="20">
        <v>44074</v>
      </c>
      <c r="L13" s="4"/>
      <c r="M13" s="6">
        <v>1</v>
      </c>
      <c r="N13" s="4"/>
      <c r="O13" s="62" t="s">
        <v>25</v>
      </c>
      <c r="P13" s="4"/>
      <c r="Q13" s="14" t="s">
        <v>225</v>
      </c>
      <c r="R13" s="4"/>
      <c r="S13" s="109" t="s">
        <v>311</v>
      </c>
      <c r="T13" s="4"/>
      <c r="U13" s="17">
        <v>97500</v>
      </c>
      <c r="V13" s="4"/>
      <c r="W13" s="17">
        <v>167000</v>
      </c>
      <c r="X13" s="4"/>
      <c r="Y13" s="18">
        <v>1</v>
      </c>
      <c r="Z13" s="4"/>
      <c r="AA13" s="14" t="s">
        <v>299</v>
      </c>
      <c r="AB13" s="4"/>
      <c r="AC13" s="15" t="s">
        <v>88</v>
      </c>
      <c r="AD13" s="4"/>
      <c r="AE13" s="107" t="s">
        <v>300</v>
      </c>
      <c r="AF13" s="4"/>
      <c r="AG13" s="79" t="s">
        <v>88</v>
      </c>
    </row>
    <row r="14" spans="1:33" ht="8.25" customHeight="1" x14ac:dyDescent="0.25">
      <c r="A14" s="69"/>
      <c r="B14" s="70"/>
      <c r="C14" s="71"/>
      <c r="D14" s="70"/>
      <c r="E14" s="72"/>
      <c r="F14" s="70"/>
      <c r="G14" s="73"/>
      <c r="H14" s="70"/>
      <c r="I14" s="74"/>
      <c r="J14" s="70"/>
      <c r="K14" s="74"/>
      <c r="L14" s="70"/>
      <c r="M14" s="73"/>
      <c r="N14" s="70"/>
      <c r="O14" s="74"/>
      <c r="P14" s="70"/>
      <c r="Q14" s="75"/>
      <c r="R14" s="70"/>
      <c r="S14" s="76"/>
      <c r="T14" s="70"/>
      <c r="U14" s="75"/>
      <c r="V14" s="70"/>
      <c r="W14" s="72"/>
      <c r="X14" s="70"/>
      <c r="Y14" s="72"/>
      <c r="Z14" s="70"/>
      <c r="AA14" s="75"/>
      <c r="AB14" s="70"/>
      <c r="AC14" s="75"/>
      <c r="AD14" s="70"/>
      <c r="AE14" s="75"/>
      <c r="AF14" s="70"/>
      <c r="AG14" s="85"/>
    </row>
    <row r="15" spans="1:33" ht="162" customHeight="1" x14ac:dyDescent="0.25">
      <c r="A15" s="28" t="s">
        <v>301</v>
      </c>
      <c r="B15" s="2"/>
      <c r="C15" s="5" t="s">
        <v>220</v>
      </c>
      <c r="D15" s="4"/>
      <c r="E15" s="3" t="s">
        <v>223</v>
      </c>
      <c r="F15" s="4"/>
      <c r="G15" s="6" t="s">
        <v>30</v>
      </c>
      <c r="H15" s="4"/>
      <c r="I15" s="20">
        <v>43709</v>
      </c>
      <c r="J15" s="22"/>
      <c r="K15" s="20">
        <v>44074</v>
      </c>
      <c r="L15" s="4"/>
      <c r="M15" s="6">
        <v>1</v>
      </c>
      <c r="N15" s="4"/>
      <c r="O15" s="62" t="s">
        <v>25</v>
      </c>
      <c r="P15" s="4"/>
      <c r="Q15" s="14" t="s">
        <v>302</v>
      </c>
      <c r="R15" s="4"/>
      <c r="S15" s="17">
        <v>120000</v>
      </c>
      <c r="T15" s="4"/>
      <c r="U15" s="17">
        <v>60000</v>
      </c>
      <c r="V15" s="4"/>
      <c r="W15" s="17">
        <v>150000</v>
      </c>
      <c r="X15" s="4"/>
      <c r="Y15" s="18">
        <v>1</v>
      </c>
      <c r="Z15" s="4"/>
      <c r="AA15" s="14" t="s">
        <v>303</v>
      </c>
      <c r="AB15" s="4"/>
      <c r="AC15" s="15" t="s">
        <v>88</v>
      </c>
      <c r="AD15" s="58"/>
      <c r="AE15" s="108" t="s">
        <v>304</v>
      </c>
      <c r="AF15" s="59"/>
      <c r="AG15" s="79" t="s">
        <v>88</v>
      </c>
    </row>
  </sheetData>
  <mergeCells count="3">
    <mergeCell ref="A10:Q10"/>
    <mergeCell ref="S10:Y10"/>
    <mergeCell ref="AA10:AG10"/>
  </mergeCells>
  <printOptions horizontalCentered="1"/>
  <pageMargins left="0.23622047244094491" right="0.23622047244094491" top="0.55118110236220474" bottom="0.55118110236220474" header="0.31496062992125984" footer="0.31496062992125984"/>
  <pageSetup paperSize="8" scale="58"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'H:\[5_ Annex 2 DorselLEP_Dashboard_14-10-19 (2).xlsx]Data'!#REF!</xm:f>
          </x14:formula1>
          <xm:sqref>G12:G13</xm:sqref>
        </x14:dataValidation>
        <x14:dataValidation type="list" allowBlank="1" showInputMessage="1" showErrorMessage="1">
          <x14:formula1>
            <xm:f>'H:\[5_ Annex 2 DorselLEP_Dashboard_14-10-19 (2).xlsx]Data'!#REF!</xm:f>
          </x14:formula1>
          <xm:sqref>AG13 AC13 O12:O13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A28" sqref="A28"/>
    </sheetView>
  </sheetViews>
  <sheetFormatPr defaultRowHeight="15" x14ac:dyDescent="0.25"/>
  <cols>
    <col min="1" max="1" width="27.5703125" bestFit="1" customWidth="1"/>
  </cols>
  <sheetData>
    <row r="1" spans="1:1" ht="14.45" x14ac:dyDescent="0.3">
      <c r="A1" s="21" t="s">
        <v>24</v>
      </c>
    </row>
    <row r="2" spans="1:1" ht="14.45" x14ac:dyDescent="0.3">
      <c r="A2" s="61" t="s">
        <v>70</v>
      </c>
    </row>
    <row r="3" spans="1:1" ht="14.45" x14ac:dyDescent="0.3">
      <c r="A3" t="s">
        <v>25</v>
      </c>
    </row>
    <row r="4" spans="1:1" ht="14.45" x14ac:dyDescent="0.3">
      <c r="A4" t="s">
        <v>26</v>
      </c>
    </row>
    <row r="6" spans="1:1" ht="14.45" x14ac:dyDescent="0.3">
      <c r="A6" s="21" t="s">
        <v>27</v>
      </c>
    </row>
    <row r="7" spans="1:1" ht="14.45" x14ac:dyDescent="0.3">
      <c r="A7" t="s">
        <v>28</v>
      </c>
    </row>
    <row r="8" spans="1:1" ht="14.45" x14ac:dyDescent="0.3">
      <c r="A8" t="s">
        <v>35</v>
      </c>
    </row>
    <row r="9" spans="1:1" ht="14.45" x14ac:dyDescent="0.3">
      <c r="A9" t="s">
        <v>81</v>
      </c>
    </row>
    <row r="10" spans="1:1" ht="14.45" x14ac:dyDescent="0.3">
      <c r="A10" t="s">
        <v>40</v>
      </c>
    </row>
    <row r="11" spans="1:1" ht="14.45" x14ac:dyDescent="0.3">
      <c r="A11" t="s">
        <v>39</v>
      </c>
    </row>
    <row r="12" spans="1:1" ht="14.45" x14ac:dyDescent="0.3">
      <c r="A12" t="s">
        <v>38</v>
      </c>
    </row>
    <row r="13" spans="1:1" ht="14.45" x14ac:dyDescent="0.3">
      <c r="A13" t="s">
        <v>37</v>
      </c>
    </row>
    <row r="14" spans="1:1" ht="14.45" x14ac:dyDescent="0.3">
      <c r="A14" t="s">
        <v>36</v>
      </c>
    </row>
    <row r="15" spans="1:1" ht="14.45" x14ac:dyDescent="0.3">
      <c r="A15" t="s">
        <v>32</v>
      </c>
    </row>
    <row r="16" spans="1:1" x14ac:dyDescent="0.25">
      <c r="A16" t="s">
        <v>33</v>
      </c>
    </row>
    <row r="17" spans="1:1" x14ac:dyDescent="0.25">
      <c r="A17" t="s">
        <v>34</v>
      </c>
    </row>
    <row r="18" spans="1:1" x14ac:dyDescent="0.25">
      <c r="A18" t="s">
        <v>31</v>
      </c>
    </row>
    <row r="19" spans="1:1" x14ac:dyDescent="0.25">
      <c r="A19" t="s">
        <v>30</v>
      </c>
    </row>
    <row r="20" spans="1:1" x14ac:dyDescent="0.25">
      <c r="A20" t="s">
        <v>7</v>
      </c>
    </row>
    <row r="21" spans="1:1" x14ac:dyDescent="0.25">
      <c r="A21" t="s">
        <v>29</v>
      </c>
    </row>
    <row r="22" spans="1:1" x14ac:dyDescent="0.25">
      <c r="A22" t="s">
        <v>41</v>
      </c>
    </row>
    <row r="24" spans="1:1" x14ac:dyDescent="0.25">
      <c r="A24" s="21" t="s">
        <v>85</v>
      </c>
    </row>
    <row r="25" spans="1:1" x14ac:dyDescent="0.25">
      <c r="A25" t="s">
        <v>70</v>
      </c>
    </row>
    <row r="26" spans="1:1" x14ac:dyDescent="0.25">
      <c r="A26" t="s">
        <v>87</v>
      </c>
    </row>
    <row r="27" spans="1:1" x14ac:dyDescent="0.25">
      <c r="A27" t="s">
        <v>88</v>
      </c>
    </row>
    <row r="28" spans="1:1" x14ac:dyDescent="0.25">
      <c r="A28" t="s">
        <v>86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Growth Deal</vt:lpstr>
      <vt:lpstr>Growing Places Fund</vt:lpstr>
      <vt:lpstr>Dorset Gateway</vt:lpstr>
      <vt:lpstr>Dorset Innovation Park</vt:lpstr>
      <vt:lpstr>ESIF</vt:lpstr>
      <vt:lpstr>Careers and Enterprise Comp </vt:lpstr>
      <vt:lpstr>Data</vt:lpstr>
      <vt:lpstr>'Careers and Enterprise Comp '!Print_Titles</vt:lpstr>
      <vt:lpstr>'Dorset Gateway'!Print_Titles</vt:lpstr>
      <vt:lpstr>'Dorset Innovation Park'!Print_Titles</vt:lpstr>
      <vt:lpstr>ESIF!Print_Titles</vt:lpstr>
      <vt:lpstr>'Growing Places Fund'!Print_Titles</vt:lpstr>
      <vt:lpstr>'Growth Deal'!Print_Titles</vt:lpstr>
    </vt:vector>
  </TitlesOfParts>
  <Company>Bournemouth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Martina,Hanulova</dc:creator>
  <cp:lastModifiedBy>Laura,Zisa-Swann</cp:lastModifiedBy>
  <cp:lastPrinted>2019-12-04T09:54:35Z</cp:lastPrinted>
  <dcterms:created xsi:type="dcterms:W3CDTF">2018-05-09T13:09:22Z</dcterms:created>
  <dcterms:modified xsi:type="dcterms:W3CDTF">2020-06-03T17:20:13Z</dcterms:modified>
</cp:coreProperties>
</file>