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cknight\Desktop\"/>
    </mc:Choice>
  </mc:AlternateContent>
  <xr:revisionPtr revIDLastSave="0" documentId="8_{A5346C90-D0B3-47F5-8614-891DFC8B2A53}" xr6:coauthVersionLast="47" xr6:coauthVersionMax="47" xr10:uidLastSave="{00000000-0000-0000-0000-000000000000}"/>
  <bookViews>
    <workbookView xWindow="-110" yWindow="-110" windowWidth="19420" windowHeight="10420" xr2:uid="{00000000-000D-0000-FFFF-FFFF00000000}"/>
  </bookViews>
  <sheets>
    <sheet name="Growth Deal" sheetId="4" r:id="rId1"/>
    <sheet name="Getting Building Fund" sheetId="22" r:id="rId2"/>
    <sheet name="Growing Places Fund" sheetId="8" r:id="rId3"/>
    <sheet name="Dorset Gateway" sheetId="18" state="hidden" r:id="rId4"/>
    <sheet name="ESIF" sheetId="17" state="hidden" r:id="rId5"/>
    <sheet name="Data" sheetId="1" r:id="rId6"/>
  </sheets>
  <externalReferences>
    <externalReference r:id="rId7"/>
    <externalReference r:id="rId8"/>
    <externalReference r:id="rId9"/>
  </externalReferences>
  <definedNames>
    <definedName name="_xlnm._FilterDatabase" localSheetId="1" hidden="1">'Getting Building Fund'!$A$7:$Q$11</definedName>
    <definedName name="_xlnm._FilterDatabase" localSheetId="0" hidden="1">'Growth Deal'!$A$7:$Q$11</definedName>
    <definedName name="_xlnm.Print_Titles" localSheetId="3">'Dorset Gateway'!$7:$9</definedName>
    <definedName name="_xlnm.Print_Titles" localSheetId="4">ESIF!$10:$12</definedName>
    <definedName name="_xlnm.Print_Titles" localSheetId="1">'Getting Building Fund'!$10:$12</definedName>
    <definedName name="_xlnm.Print_Titles" localSheetId="2">'Growing Places Fund'!$10:$12</definedName>
    <definedName name="_xlnm.Print_Titles" localSheetId="0">'Growth Deal'!$10:$12</definedName>
    <definedName name="Z_07BB0A3A_541B_469D_8889_D3C23B005CC3_.wvu.PrintTitles" localSheetId="3" hidden="1">'Dorset Gateway'!$7:$9</definedName>
    <definedName name="Z_07BB0A3A_541B_469D_8889_D3C23B005CC3_.wvu.PrintTitles" localSheetId="4" hidden="1">ESIF!$10:$12</definedName>
    <definedName name="Z_47BBD924_D055_4512_9C24_C9B359C1321D_.wvu.PrintTitles" localSheetId="3" hidden="1">'Dorset Gateway'!$7:$9</definedName>
    <definedName name="Z_47BBD924_D055_4512_9C24_C9B359C1321D_.wvu.PrintTitles" localSheetId="4" hidden="1">ESIF!$10:$12</definedName>
    <definedName name="Z_67C3E3ED_7D8E_4852_B613_098E86AA0956_.wvu.PrintTitles" localSheetId="3" hidden="1">'Dorset Gateway'!$7:$9</definedName>
    <definedName name="Z_67C3E3ED_7D8E_4852_B613_098E86AA0956_.wvu.PrintTitles" localSheetId="4" hidden="1">ESIF!$10:$12</definedName>
    <definedName name="Z_7C32D45E_8AAD_48E0_B00B_6855348D10CB_.wvu.PrintTitles" localSheetId="3" hidden="1">'Dorset Gateway'!$7:$9</definedName>
    <definedName name="Z_7C32D45E_8AAD_48E0_B00B_6855348D10CB_.wvu.PrintTitles" localSheetId="4" hidden="1">ESIF!$10:$12</definedName>
    <definedName name="Z_A14BE8DE_05BC_4B6A_A765_F52CB479555E_.wvu.PrintTitles" localSheetId="3" hidden="1">'Dorset Gateway'!$7:$9</definedName>
    <definedName name="Z_A14BE8DE_05BC_4B6A_A765_F52CB479555E_.wvu.PrintTitles" localSheetId="4" hidden="1">ESIF!$10:$12</definedName>
    <definedName name="Z_A2BA8829_69DC_4672_8460_91B484CF380D_.wvu.PrintTitles" localSheetId="3" hidden="1">'Dorset Gateway'!$7:$9</definedName>
    <definedName name="Z_A2BA8829_69DC_4672_8460_91B484CF380D_.wvu.PrintTitles" localSheetId="4" hidden="1">ESIF!$10:$12</definedName>
    <definedName name="Z_D20E5205_28F3_46D7_B44C_196913D5543F_.wvu.PrintTitles" localSheetId="3" hidden="1">'Dorset Gateway'!$7:$9</definedName>
    <definedName name="Z_D20E5205_28F3_46D7_B44C_196913D5543F_.wvu.PrintTitles" localSheetId="4" hidden="1">ESIF!$10:$12</definedName>
    <definedName name="Z_D3DFF681_C941_45C3_88CF_9B8E93582574_.wvu.PrintTitles" localSheetId="3" hidden="1">'Dorset Gateway'!$7:$9</definedName>
    <definedName name="Z_D3DFF681_C941_45C3_88CF_9B8E93582574_.wvu.PrintTitles" localSheetId="4" hidden="1">ESIF!$10:$12</definedName>
    <definedName name="Z_E2A45392_AE6C_4E7B_9AFD_B008047A1918_.wvu.PrintTitles" localSheetId="3" hidden="1">'Dorset Gateway'!$7:$9</definedName>
    <definedName name="Z_E2A45392_AE6C_4E7B_9AFD_B008047A1918_.wvu.PrintTitles" localSheetId="4" hidden="1">ESIF!$10:$12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11" i="4" l="1"/>
  <c r="AG11" i="22" l="1"/>
  <c r="W23" i="18" l="1"/>
  <c r="Y37" i="8"/>
  <c r="Y35" i="8"/>
  <c r="S35" i="8"/>
  <c r="Y51" i="4" l="1"/>
  <c r="M51" i="4"/>
  <c r="M18" i="22" l="1"/>
  <c r="M19" i="22"/>
  <c r="W21" i="18" l="1"/>
  <c r="W19" i="18"/>
  <c r="W17" i="18"/>
  <c r="W16" i="18"/>
  <c r="Y19" i="22" l="1"/>
  <c r="A5" i="18" l="1"/>
  <c r="M21" i="18" l="1"/>
  <c r="M10" i="18"/>
  <c r="M23" i="18"/>
  <c r="M20" i="22"/>
  <c r="M14" i="22"/>
  <c r="M15" i="22"/>
  <c r="M16" i="22"/>
  <c r="M17" i="22"/>
  <c r="M21" i="22"/>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U27" i="4" l="1"/>
  <c r="Y33" i="8" l="1"/>
  <c r="A8" i="8"/>
  <c r="M37" i="8" s="1"/>
  <c r="M33" i="8" l="1"/>
  <c r="M35" i="8"/>
  <c r="M15" i="8"/>
  <c r="M17" i="18"/>
  <c r="Y50" i="4" l="1"/>
  <c r="Y49" i="4" l="1"/>
  <c r="Y21" i="22" l="1"/>
  <c r="Y20" i="22"/>
  <c r="Y18" i="22"/>
  <c r="Y17" i="22"/>
  <c r="Y16" i="22"/>
  <c r="Y15" i="22"/>
  <c r="Y14" i="22"/>
  <c r="Y13" i="22"/>
  <c r="M13" i="22"/>
  <c r="Y46" i="4" l="1"/>
  <c r="Y47" i="4"/>
  <c r="Y48" i="4"/>
  <c r="Y36" i="4" l="1"/>
  <c r="Y24" i="4"/>
  <c r="Y23" i="4"/>
  <c r="Y35" i="4"/>
  <c r="Y37" i="4"/>
  <c r="Y34" i="4" l="1"/>
  <c r="M14" i="18" l="1"/>
  <c r="Y33" i="4" l="1"/>
  <c r="M13" i="4" l="1"/>
  <c r="Y45" i="4" l="1"/>
  <c r="Y43" i="4"/>
  <c r="Y44" i="4"/>
  <c r="M12" i="18" l="1"/>
  <c r="E8" i="17" l="1"/>
  <c r="W14" i="18" l="1"/>
  <c r="W12" i="18"/>
  <c r="W10" i="18"/>
  <c r="M16" i="18"/>
  <c r="Q27" i="17"/>
  <c r="Q25" i="17"/>
  <c r="Q23" i="17"/>
  <c r="Q21" i="17"/>
  <c r="Q19" i="17"/>
  <c r="Q17" i="17"/>
  <c r="Q15" i="17"/>
  <c r="Q13" i="17"/>
  <c r="M19" i="18" l="1"/>
  <c r="Y42" i="4" l="1"/>
  <c r="Y40" i="4" l="1"/>
  <c r="Y26" i="4" l="1"/>
  <c r="Y18" i="4" l="1"/>
  <c r="Y20" i="4" l="1"/>
  <c r="Y22" i="4" l="1"/>
  <c r="Y25" i="4" l="1"/>
  <c r="Y28" i="4"/>
  <c r="M31" i="8" l="1"/>
  <c r="Y19" i="4" l="1"/>
  <c r="M13" i="8" l="1"/>
  <c r="M29" i="8"/>
  <c r="M27" i="8"/>
  <c r="M23" i="8"/>
  <c r="M21" i="8"/>
  <c r="M19" i="8"/>
  <c r="M17" i="8"/>
  <c r="U13" i="8" l="1"/>
  <c r="U25" i="8"/>
  <c r="W25" i="8" s="1"/>
  <c r="U23" i="8"/>
  <c r="W23" i="8" s="1"/>
  <c r="Y23" i="8" s="1"/>
  <c r="U21" i="8"/>
  <c r="Y21" i="8" s="1"/>
  <c r="U15" i="8"/>
  <c r="Y15" i="8" s="1"/>
  <c r="W13" i="8" l="1"/>
  <c r="Y13" i="8" s="1"/>
  <c r="Y31" i="8"/>
  <c r="U27" i="8" l="1"/>
  <c r="W27" i="8" s="1"/>
  <c r="U19" i="8"/>
  <c r="W19" i="8" s="1"/>
  <c r="Y19" i="8" s="1"/>
  <c r="W17" i="8" l="1"/>
  <c r="Y17" i="8" s="1"/>
  <c r="Y16" i="4" l="1"/>
  <c r="Y27" i="4" l="1"/>
  <c r="Y29" i="4"/>
  <c r="Y41" i="4"/>
  <c r="Y17" i="4"/>
  <c r="Y15" i="4" l="1"/>
  <c r="Y32" i="4"/>
  <c r="Y14" i="4"/>
  <c r="Y39" i="4"/>
  <c r="Y31" i="4"/>
  <c r="Y38" i="4"/>
  <c r="Y30" i="4"/>
  <c r="Y21" i="4"/>
  <c r="Y13" i="4" l="1"/>
</calcChain>
</file>

<file path=xl/sharedStrings.xml><?xml version="1.0" encoding="utf-8"?>
<sst xmlns="http://schemas.openxmlformats.org/spreadsheetml/2006/main" count="905" uniqueCount="434">
  <si>
    <t>PROJECT NAME</t>
  </si>
  <si>
    <t>PROJECT DELIVERY PARTNER</t>
  </si>
  <si>
    <t xml:space="preserve">PROJECT LOCATION </t>
  </si>
  <si>
    <t>PROJECT THEME</t>
  </si>
  <si>
    <t xml:space="preserve"> </t>
  </si>
  <si>
    <t>PROJECT STATUS</t>
  </si>
  <si>
    <t>Portland</t>
  </si>
  <si>
    <t>Tourism</t>
  </si>
  <si>
    <t xml:space="preserve">PROJECT INFORMATION </t>
  </si>
  <si>
    <t>% TIME COMPLETE</t>
  </si>
  <si>
    <t>TOTAL PROJECT BUDGET</t>
  </si>
  <si>
    <t>% SPENT TO DATE</t>
  </si>
  <si>
    <t>FINANCIAL INFORMATION</t>
  </si>
  <si>
    <t>OUPUTS AND OUTCOMES</t>
  </si>
  <si>
    <t>PROJECT SUMMARY</t>
  </si>
  <si>
    <t>PROJECT START DATE</t>
  </si>
  <si>
    <t>PROJECT END DATE</t>
  </si>
  <si>
    <t>REPORT DATE</t>
  </si>
  <si>
    <t xml:space="preserve">DORSET LOCAL ENTERPRISE PARTNERSHIP </t>
  </si>
  <si>
    <t>SPENT TO DATE</t>
  </si>
  <si>
    <t>PROGRESS TOWARDS FORECAST</t>
  </si>
  <si>
    <t xml:space="preserve">TOTAL GROWTH DEAL FUNDING </t>
  </si>
  <si>
    <t xml:space="preserve">Growth Deal Project Dashboard </t>
  </si>
  <si>
    <t>MEMO, Albion Stone &amp; Eden Project</t>
  </si>
  <si>
    <t>Project Status</t>
  </si>
  <si>
    <t>Ongoing</t>
  </si>
  <si>
    <t>Completed</t>
  </si>
  <si>
    <t>Project Theme</t>
  </si>
  <si>
    <t>Business Support</t>
  </si>
  <si>
    <t>Transport</t>
  </si>
  <si>
    <t>Skills</t>
  </si>
  <si>
    <t>Refurbishment</t>
  </si>
  <si>
    <t>Housing</t>
  </si>
  <si>
    <t>Innovation</t>
  </si>
  <si>
    <t>Public Realm</t>
  </si>
  <si>
    <t>Cultural Sector</t>
  </si>
  <si>
    <t>Health &amp; Wellbeing</t>
  </si>
  <si>
    <t>Flood Management</t>
  </si>
  <si>
    <t>Enterprise</t>
  </si>
  <si>
    <t>Enabling Works</t>
  </si>
  <si>
    <t>Employment</t>
  </si>
  <si>
    <t>Other</t>
  </si>
  <si>
    <t>Bournemouth &amp; Poole College</t>
  </si>
  <si>
    <t>Bournemouth</t>
  </si>
  <si>
    <t>Bournemouth International Growth (BIG) Programme</t>
  </si>
  <si>
    <t>Purbeck District Council</t>
  </si>
  <si>
    <t>Quadrant - Dorset Innovation Park</t>
  </si>
  <si>
    <t>Holes Bay</t>
  </si>
  <si>
    <t>Borough of Poole Council</t>
  </si>
  <si>
    <t xml:space="preserve">Jurassica </t>
  </si>
  <si>
    <t>Jurassica</t>
  </si>
  <si>
    <t>Kingston Maurward College</t>
  </si>
  <si>
    <t>Lansdowne Business District</t>
  </si>
  <si>
    <t>Bournemouth Borough Council</t>
  </si>
  <si>
    <t>Bridport Area Development Trust</t>
  </si>
  <si>
    <t>Mary Anning Wing</t>
  </si>
  <si>
    <t>Lyme Regis Museum</t>
  </si>
  <si>
    <t>Arts University Bournemouth</t>
  </si>
  <si>
    <t>Agri-tech Centre</t>
  </si>
  <si>
    <t>Bournemouth University</t>
  </si>
  <si>
    <t>Port of Poole Infrastructure Programme</t>
  </si>
  <si>
    <t>Shire Hall</t>
  </si>
  <si>
    <t>West Dorset District Council</t>
  </si>
  <si>
    <t>Swanage Pier</t>
  </si>
  <si>
    <t>Swanage Pier Trust</t>
  </si>
  <si>
    <t>Western Growth Corridor</t>
  </si>
  <si>
    <t>Weymouth &amp; Portland Borough Council</t>
  </si>
  <si>
    <t>Pre-contract</t>
  </si>
  <si>
    <t xml:space="preserve">Institute for Medical Imaging and Visualisation </t>
  </si>
  <si>
    <t>Dorchester</t>
  </si>
  <si>
    <t>Bournemouth &amp; Poole</t>
  </si>
  <si>
    <t>Gillingham</t>
  </si>
  <si>
    <t>Poole</t>
  </si>
  <si>
    <t>Bridport</t>
  </si>
  <si>
    <t>Lyme Regis</t>
  </si>
  <si>
    <t>Swanage</t>
  </si>
  <si>
    <t>Weymouth</t>
  </si>
  <si>
    <t>Winfrith</t>
  </si>
  <si>
    <t>Digital/ Internet Infrastructure</t>
  </si>
  <si>
    <t xml:space="preserve">Restoration and conversion of the LSI building to support provision of services for local economic growth.  </t>
  </si>
  <si>
    <t>Enabling works to unlock major housing site and employment land.</t>
  </si>
  <si>
    <t>Major economic growth plan focused on improving connectivity, easing congestion, protecting existing jobs and creating new ones in and around Bournemouth Airport and Wessex Fields.</t>
  </si>
  <si>
    <t>Outputs/Outcomes</t>
  </si>
  <si>
    <t>Delivered</t>
  </si>
  <si>
    <t>Behind Programme</t>
  </si>
  <si>
    <t>On Target</t>
  </si>
  <si>
    <t>FORECAST OUTPUTS</t>
  </si>
  <si>
    <t>FORECAST OUTCOMES</t>
  </si>
  <si>
    <t>- 6 HA land unlocked
- 20 workspace units available for occupation</t>
  </si>
  <si>
    <t>Orthopaedic Research Institute (ORI)</t>
  </si>
  <si>
    <t>Phase 1: Purchase of equipment to establish the Orthopaedic Research Institute.
Phase 2: Purchase of additional equipment and expansion of ORI as a global gateway.</t>
  </si>
  <si>
    <t>- Repairs and restoration of Swanage Pier
- Refurbishment of an existing Grade 2 listed building</t>
  </si>
  <si>
    <t>Develop Lansdowne into a major commercial business district through transport upgrade, public realm, digital infrastructure.</t>
  </si>
  <si>
    <t>Restoration of a Grade 1 listed building as a visitor attraction.</t>
  </si>
  <si>
    <t>Restoration of Swanage Pier to secure education and retail facilities.</t>
  </si>
  <si>
    <t>Funding to support design and planning work for proposed major new tourist attraction in Portland.</t>
  </si>
  <si>
    <t xml:space="preserve"> Feasibility study and bidding document for HIF application.   </t>
  </si>
  <si>
    <t>Funding towards the building of the Mary Anning Wing of Lyme Regis to enhance learning, exhibition and café space.</t>
  </si>
  <si>
    <t>Development of an art gallery, a new scientific institution, and an interactive visitor destination within a working mine.</t>
  </si>
  <si>
    <t>Construction of a new cutting-edge Agri-Tech training facility.</t>
  </si>
  <si>
    <t>Purchase of land and build of workshop units to support businesses at Dorset Innovation Park, Enterprise Zone.</t>
  </si>
  <si>
    <t>Preparatory work into planned development of public assets.</t>
  </si>
  <si>
    <t>Preparatory work to inform and create the Western Growth Corridor Strategy.</t>
  </si>
  <si>
    <t>Design, development and planning work to enable project.</t>
  </si>
  <si>
    <t xml:space="preserve">Growing Places Fund Project Dashboard </t>
  </si>
  <si>
    <t xml:space="preserve">Dorset Gateway Project Dashboard </t>
  </si>
  <si>
    <t>Custom Brokerage Service</t>
  </si>
  <si>
    <t>Dorset Chamber of Commerce and Industry</t>
  </si>
  <si>
    <t>To be the key access point for brokerage to a wide-range of business support services in the Dorset county area</t>
  </si>
  <si>
    <t xml:space="preserve"> 100 businesses reporting growth as a result of the support provided
80% satisfaction level with businesses engaged with</t>
  </si>
  <si>
    <t xml:space="preserve">Bid Writing Support Service </t>
  </si>
  <si>
    <t>Supporting Dorset businesses to write and submit bids for funding that will enable growth through innovation and contribute to our goal of improving productivity in Dorset.</t>
  </si>
  <si>
    <t xml:space="preserve">Number of businesses using the service successful with their application </t>
  </si>
  <si>
    <t>BrooksKebbey Ltd.</t>
  </si>
  <si>
    <t>Customer Relationship Management System</t>
  </si>
  <si>
    <t>DLEP</t>
  </si>
  <si>
    <t xml:space="preserve">The CRM system will enable DLEP to build and manage a comprehensive log of all business support engagements that access the Dorset Gateway services. </t>
  </si>
  <si>
    <t>n/a</t>
  </si>
  <si>
    <t>Dorset Innovation Park</t>
  </si>
  <si>
    <t>Scale-up Support</t>
  </si>
  <si>
    <t>Boscombe Regeneration, Community Land Trust</t>
  </si>
  <si>
    <t>Boscombe, Bournemouth</t>
  </si>
  <si>
    <t xml:space="preserve">Weymouth &amp; Portland Borough Council </t>
  </si>
  <si>
    <t>North Dorset Business Park</t>
  </si>
  <si>
    <t xml:space="preserve">Dorset County Council </t>
  </si>
  <si>
    <t>Ultrafast Broadband</t>
  </si>
  <si>
    <t xml:space="preserve">Hamworthy </t>
  </si>
  <si>
    <t>Borough of Poole</t>
  </si>
  <si>
    <t>Hamworthy, Poole</t>
  </si>
  <si>
    <t>Field International</t>
  </si>
  <si>
    <t>Cobham Gate</t>
  </si>
  <si>
    <t>Glenbeigh Developments Ltd</t>
  </si>
  <si>
    <t>Wimborne</t>
  </si>
  <si>
    <t>Bionanovate</t>
  </si>
  <si>
    <t>Bionanovate, Ltd</t>
  </si>
  <si>
    <t xml:space="preserve">Bournemouth Churches Housing Association </t>
  </si>
  <si>
    <t xml:space="preserve">Provision of a major aesthetic enhancement to the area Osprey Quay area. </t>
  </si>
  <si>
    <t>Sturminster Newton</t>
  </si>
  <si>
    <t xml:space="preserve">Site servicing works to create serviced plots  for owner occupiers to build workspace and a high quality business park targeted at food production.  </t>
  </si>
  <si>
    <t xml:space="preserve">Construction of a pedestrian / cycle footbridge over a branch railway line allowing access from Lower Hamworthy to Hamworthy Park, together with a new road crossing and pedestrian improvements to Blandford Road in Hamworthy. </t>
  </si>
  <si>
    <t xml:space="preserve">TOTAL GPF FUNDING </t>
  </si>
  <si>
    <t>REPAYMENT TO DATE</t>
  </si>
  <si>
    <t>% REPAYMENT TO DATE</t>
  </si>
  <si>
    <t xml:space="preserve">To enable access to the commercially strategic site and to provide supporting infrastructure, particularly the maintenance of  roads within the site, off-site road improvements, operational services, drainage and landscaping and to deliver serviced plots at the Cobham Gate. </t>
  </si>
  <si>
    <t>West Dorset</t>
  </si>
  <si>
    <t xml:space="preserve">The development of 11 affordable, low energy family homes at Gladstone Mews in Boscombe, including the added value of the inclusion of latest fire suppression systems, allotments and community orchard. </t>
  </si>
  <si>
    <t xml:space="preserve">Dorset </t>
  </si>
  <si>
    <t>Finn Morgan</t>
  </si>
  <si>
    <t>Identify Dorset-based scale-up businesses and develop a programme/workpackage of targeted support
Maintain a strong overview of relevant Government policy in relation to business support, including activity focused on scale-up businesses.</t>
  </si>
  <si>
    <t>Eden Portland</t>
  </si>
  <si>
    <t>Weymouth College</t>
  </si>
  <si>
    <t>Dorset Council</t>
  </si>
  <si>
    <t>Bournemouth, Christchurch and Poole Council (BCP)</t>
  </si>
  <si>
    <t>Businesses taking part in scale-up programme reporting increased confidence in growth potential</t>
  </si>
  <si>
    <t>Centre of Excellence for Motor Vehicle Technology is a transformational project aimed at future-proofing Weymouth College’s advanced Motor Vehicle workshop space and develop hybrid and fully electric vehicle facilities.</t>
  </si>
  <si>
    <t>Centre of Excellence for Motor Vehicle Technology</t>
  </si>
  <si>
    <t>Stewarts Agri-Tech Glasshouse</t>
  </si>
  <si>
    <t>D Stewart &amp; Son LTD</t>
  </si>
  <si>
    <t>Christchurch</t>
  </si>
  <si>
    <t>Agritech facility with automated features to enable increased turnover, job creation and more sustainable horticultural production.</t>
  </si>
  <si>
    <t>Dorset County</t>
  </si>
  <si>
    <t xml:space="preserve">European Structural Infrastructure Fund Project Dashboard </t>
  </si>
  <si>
    <t>Priority Axis</t>
  </si>
  <si>
    <t>ERDF</t>
  </si>
  <si>
    <t>Low Carbon Dorset</t>
  </si>
  <si>
    <t xml:space="preserve">TOTAL ESIF FUNDING </t>
  </si>
  <si>
    <t>The Programme provides free technical advice and financial support to local Business, Community and
Public Sector organisations to deliver carbon reduction projects in Dorset</t>
  </si>
  <si>
    <t>• Support over 100 businesses to reduce energy and utilise renewable energy technologies,
• Increase Dorset’s renewable energy capacity by at least 3 Mega Watts
• Reduce energy consumption in public sector buildings by over 2 Giga Watts hours/year
• Reduce Dorset’s carbon footprint by over 2,650 tonnes Carbon Dioxide /year
• Encourage development of at least 5 new low carbon products or applications</t>
  </si>
  <si>
    <t>• Free Workshops and Technical support to help organisations identifying, develop and deliver
successful low carbon projects, products or processes.
• A £2.15 Million Low Carbon Dorset Fund, to provide grants towards project implementation</t>
  </si>
  <si>
    <t>ESF</t>
  </si>
  <si>
    <t xml:space="preserve">CSW Group </t>
  </si>
  <si>
    <t>Twin</t>
  </si>
  <si>
    <t>Serco</t>
  </si>
  <si>
    <t>Groundwork</t>
  </si>
  <si>
    <t>Supporting over young people (15-24 years) not in employment, education or training (NEETS) to develop new skills and move towards apprenticeships or other training</t>
  </si>
  <si>
    <t xml:space="preserve">Supporting unemployed or economically inactive people (mainly 25 years upwards) to return to the labour market </t>
  </si>
  <si>
    <t xml:space="preserve">Providing skills support for the workforce in  small businesses </t>
  </si>
  <si>
    <t xml:space="preserve">Awarding over £1m in community grants of £5,000 to £20,000 for charities and small organisations to help those furthest from the labour market with advice, guidance or training. </t>
  </si>
  <si>
    <t xml:space="preserve">Skills for Young People </t>
  </si>
  <si>
    <t xml:space="preserve">Skills Support to the Unemployed </t>
  </si>
  <si>
    <t xml:space="preserve">Skills Support for the Workforce </t>
  </si>
  <si>
    <t xml:space="preserve">Dorset Community Training Grants </t>
  </si>
  <si>
    <t xml:space="preserve"> 572  learner assessments &amp; plans  57 progression paid employment 194 progression education 29 progression apprenticeship 29 progression traineeship</t>
  </si>
  <si>
    <t xml:space="preserve"> 297 learner assessments &amp; plans  89 progression paid employment 24 progression education 30 progression apprenticeship 6 progression traineeship</t>
  </si>
  <si>
    <t xml:space="preserve"> 236  learner assessments &amp; plans  12 progression paid employment 24 progression education 12 progression apprenticeship 47 progression within work 1 LEP agreed development plan (research project)</t>
  </si>
  <si>
    <t xml:space="preserve"> 893 learner assessments &amp; plans  152 progression paid employment 125 progression education </t>
  </si>
  <si>
    <t>AUB Innovation Studio</t>
  </si>
  <si>
    <t>WSx Enterprise</t>
  </si>
  <si>
    <t>Dorset Business Growth (Dorset Growth Hub)</t>
  </si>
  <si>
    <t>Technical Assistance</t>
  </si>
  <si>
    <t>Formation of a small technical assistance team to ensure publicity and promotion of ESIF opportunies is undertaken across Dorset LEP area and to advise and support under-represented sectors to apply to the programme</t>
  </si>
  <si>
    <t>Comprehensive business support package targets key sectors</t>
  </si>
  <si>
    <t>Agri-Tech Centre including high spec workshop and machinery facilities
- Fleet of tractors, including GPS tractor, plough, sprayer and variable rate drill</t>
  </si>
  <si>
    <t>- Core Network, Hardware and Software
- 5G equipment
- Ducting and fibre</t>
  </si>
  <si>
    <t xml:space="preserve">Engineering &amp; Manufacturing Project </t>
  </si>
  <si>
    <t>Finance &amp; Business Services Project</t>
  </si>
  <si>
    <t>- Upgrade training facilities to C rating (including cladding, replacement of windows, roof repairs).</t>
  </si>
  <si>
    <t>- Upgrade training facilities to C rating
- AutoCAD classrooms and 3D printing facilities
- investment in lathe and milling areas</t>
  </si>
  <si>
    <t>Gillingham Growth</t>
  </si>
  <si>
    <t>Engineering Centre of Excellence</t>
  </si>
  <si>
    <t>Bournemouth and Poole College</t>
  </si>
  <si>
    <t xml:space="preserve">Creation of a Regional Centre of Excellence for engineering and advanced manufacturing skills training, design and delivery. Creation of a Construction Hub for all construction trades at Bournemouth &amp; Poole College’s North Road campus. </t>
  </si>
  <si>
    <t xml:space="preserve">Investment in machinery and resources in BPC's Engineering &amp; Advanced Manufacturing area.
Refurbishment of an existing workshop building to accommodate all construction wet trades at BPC’s North Road campus in Poole  
</t>
  </si>
  <si>
    <t>LapSafe Learning Level 3</t>
  </si>
  <si>
    <t xml:space="preserve">Procurement and installation LapSafe installation by March 2020
Procurement of 20 Apple Laptops with Full Office and Adobe Software
</t>
  </si>
  <si>
    <t>Funding to increase digital literacy and creative skills outside and beyond the classroom amongst L3 AUB students through providing access to a bespoke set of specialist Mac laptops.</t>
  </si>
  <si>
    <t xml:space="preserve">Bournemouth, Christchurch and Poole Council </t>
  </si>
  <si>
    <t>Innovation and Skills</t>
  </si>
  <si>
    <t>Digital Design</t>
  </si>
  <si>
    <t>Digital and Enterprise Innovation Hub</t>
  </si>
  <si>
    <t xml:space="preserve">Creation of a new state of the art incubation facility studio to support digital and creative industries in Dorset.  </t>
  </si>
  <si>
    <t xml:space="preserve">5G and digital infrastructure in the Lansdowne area of Bournemouth. </t>
  </si>
  <si>
    <t xml:space="preserve"> Construction and Engineering Project </t>
  </si>
  <si>
    <t>Hengistbury Head</t>
  </si>
  <si>
    <t>Royal Bournemouth Hospital</t>
  </si>
  <si>
    <t>Histopathology Diagnostic Hub for Dorset</t>
  </si>
  <si>
    <t>Embedding a Histopathology Diagnostic Hub within the wider development of a Pathology Hub in Dorset.</t>
  </si>
  <si>
    <t>Establish a joint Learning Centre between KMC and Hengistbury Head (BCP Council)</t>
  </si>
  <si>
    <t>Centre of Excellence for Construction Skills</t>
  </si>
  <si>
    <t xml:space="preserve">Enhance College facilities to allow it to continue to deliver Construction apprenticeships that meet the new Apprenticeship standards. </t>
  </si>
  <si>
    <t xml:space="preserve">Minimum of 80 days support provided
Minimum of 250 businesses engaged in bid writing support activities per annum
Minimum of 10 grant funding applications, involving Dorset-based businesses, submitted to UK funders
80% satisfaction rate from users of the service
</t>
  </si>
  <si>
    <t>Alcium Software</t>
  </si>
  <si>
    <t xml:space="preserve">Firm-level data for medium and high-level intensity engagements recorded
Improved reporting across all delivery programmes </t>
  </si>
  <si>
    <t>All DLEP  engagement activity captured on CRM
Project management data across all delivery programmes captured</t>
  </si>
  <si>
    <t>Smart Place Investment Plan</t>
  </si>
  <si>
    <t>Bournemouth, Christchurch and Poole Council</t>
  </si>
  <si>
    <t xml:space="preserve">Boundary Roundabout </t>
  </si>
  <si>
    <t xml:space="preserve">Transport infrastructure improvements to support the housing and employment urban extension of Gillingham.
</t>
  </si>
  <si>
    <t>IT upgrade at the KMC college. IT infrastructure across the campus fully upgraded, providing suitable support for students and development of the estate, and prepared for 5G and Superfast capacity as part of Superfast Dorset rollout.</t>
  </si>
  <si>
    <t>- Acquisition of the Holes Bay site by the public sector
- 16 HA of currently unused land unlocked, regenerated and developed for economic use</t>
  </si>
  <si>
    <t>Purchase and installation of 28 x Wacom Cintiq 16 Full HD Display – 15.6” graphic display tablets</t>
  </si>
  <si>
    <t>Create two Innovation Hubs to be located at the Poole and Bournemouth sites of Bournemouth and Poole College (116m2 hub at North Road site and 116m2 hub at Lansdowne site)</t>
  </si>
  <si>
    <t>University Centre &amp; Rural Business Development Hub</t>
  </si>
  <si>
    <t xml:space="preserve">Network Infrastructure </t>
  </si>
  <si>
    <t xml:space="preserve">Higher Education Centre </t>
  </si>
  <si>
    <t xml:space="preserve">Weymouth </t>
  </si>
  <si>
    <t>AECC University College</t>
  </si>
  <si>
    <t xml:space="preserve">Integrated Rehabilitation Centre </t>
  </si>
  <si>
    <t xml:space="preserve">Public Trade Office </t>
  </si>
  <si>
    <t>Poole Harbour Commissioners</t>
  </si>
  <si>
    <t xml:space="preserve"> Poole </t>
  </si>
  <si>
    <t xml:space="preserve">Dorset NHS Clinical Commissioning Group </t>
  </si>
  <si>
    <t>Dorset</t>
  </si>
  <si>
    <t>New anchor point for university education within rural Dorset within the rural business and agri-environment fields. The development would allow the delivery of both rural business support and growth potential alongside potential business incubation units focusing on agri-environment delivery.</t>
  </si>
  <si>
    <t>Refurbishment of the University Centre at Weymouth College to directly address the Higher Education ‘cold spot’ in Dorset. This innovation would directly focus on the issues of poor social mobility specifically in South and West Dorset and contribute strongly to regeneration and the many poverty and low aspiration issues of coastal communities.</t>
  </si>
  <si>
    <t>Establish an internationally recognised centre for research and treatment in rehabilitation, as well as offering innovative, research-informed education and training, and continuing professional development opportunities, to students and qualified practitioners.</t>
  </si>
  <si>
    <t>Remote Management of Hypertension</t>
  </si>
  <si>
    <t xml:space="preserve">Getting Building Fund Project Dashboard </t>
  </si>
  <si>
    <t xml:space="preserve">TOTAL GETTING BUILDING FUNDING </t>
  </si>
  <si>
    <t>Remote Access to Resources</t>
  </si>
  <si>
    <t>Workstations</t>
  </si>
  <si>
    <t>Smith and Williamson</t>
  </si>
  <si>
    <t>EU Transition - International Trade Support</t>
  </si>
  <si>
    <t xml:space="preserve">Dorset Chamber </t>
  </si>
  <si>
    <t xml:space="preserve">To provide additional resources aimed helping businesses leading up to and after the end of the EU transition period. </t>
  </si>
  <si>
    <t xml:space="preserve">Funding of Customs Declarations for businesses exporting and importing with the EU from 1st January 2021: 
o 100 export Customs Declarations with 10 commodity lines 
o 40 import Customs Declarations with 10 commodity lines </t>
  </si>
  <si>
    <t>Innovation Resources</t>
  </si>
  <si>
    <t xml:space="preserve">Innovation Suite </t>
  </si>
  <si>
    <t xml:space="preserve">New Green Classroom </t>
  </si>
  <si>
    <t>IT Infrastructure Upgrade</t>
  </si>
  <si>
    <t xml:space="preserve">University Hospitals Dorset NHS Trust </t>
  </si>
  <si>
    <t>Agri-tech Innovation Centre</t>
  </si>
  <si>
    <t>Draper Ventilation Limited (draperVENT)</t>
  </si>
  <si>
    <t>Develop and modernise 500m2 of workshop space, update and modernise engineering equipment, replace IT infrastructure and software for Engineering and Digital Media areas.
2 new fully fitted welding bays and welding equipment</t>
  </si>
  <si>
    <t>Reconstruction of A338, improvements to Blackwater Junction, Chapel Gate and Hurn Roundabout, widening between Blackwater-Cooper Dean, proposed new junction at Wessex Fields, improvements along A348/A3049 corridor.</t>
  </si>
  <si>
    <t>- Infrastructure and urban realm improvements:
- Improving street scene
- Creation of public space along Holdenhurst Road
- Improved walking and cycling links to the main rail station</t>
  </si>
  <si>
    <t>Fibre Hub Connectivity in Rural Dorset</t>
  </si>
  <si>
    <t>Dorset Clinical Trials Unit</t>
  </si>
  <si>
    <t>N/A</t>
  </si>
  <si>
    <t>Border Control Post</t>
  </si>
  <si>
    <t xml:space="preserve">Construction of offices and welfare facilities for 46 Port Staff (Stevedores, Foremen, Port Operations and Accounts) to replace existing facilities which will be demolished to enable construction of the main Border Control Post facility. </t>
  </si>
  <si>
    <t xml:space="preserve">800 businesses recorded and engaged 
150 businesses brokered into external business growth services 
150 businesses taking up external business growth services </t>
  </si>
  <si>
    <r>
      <rPr>
        <b/>
        <sz val="11"/>
        <color theme="1"/>
        <rFont val="Calibri"/>
        <family val="2"/>
        <scheme val="minor"/>
      </rPr>
      <t>Phase 1:</t>
    </r>
    <r>
      <rPr>
        <sz val="11"/>
        <color theme="1"/>
        <rFont val="Calibri"/>
        <family val="2"/>
        <scheme val="minor"/>
      </rPr>
      <t xml:space="preserve"> Purchase of key pieces of world leading equipment 
(Laser Speckle Contrast Imager, OSSIM Sim-K total knee replacement virtual reality simulator, Virtamed virtual reality arthroscopy simulator, Matek GRAIL (Gait real-time analysis interactive lab, Primus RS - BTE Systems)
- 247.6 m2 training/learning floor space created
</t>
    </r>
    <r>
      <rPr>
        <b/>
        <sz val="11"/>
        <color theme="1"/>
        <rFont val="Calibri"/>
        <family val="2"/>
        <scheme val="minor"/>
      </rPr>
      <t>Phase 2:</t>
    </r>
    <r>
      <rPr>
        <sz val="11"/>
        <color theme="1"/>
        <rFont val="Calibri"/>
        <family val="2"/>
        <scheme val="minor"/>
      </rPr>
      <t xml:space="preserve"> Purchase of additional equipment (Ultrasound scanner, IT software solution, 5 Wattbikes, Activity monitors &amp; shockwave equipment, Open surgery simulators for hip and knee surgery, Specialist robotic hip surgery simulator, Specialist robotic training portal simulator, 2 portable 3D imaging body scanners)
- Expansion of facilities 
- Development of digital training platform
30 static cycles and 5 Wattbikes</t>
    </r>
  </si>
  <si>
    <t xml:space="preserve">- 2 New Servers
- Additional Memory 
- Desktop Refresh (60 PCs)
- Switches upgrade from 100MB to 1GB (20 Switches)
- WIFI Access Points upgrade from 100MB to 1GB (68 WAPs)
- Replacement Server Room UPS (6 UPS)
- Campus UPS Refresh (10 per year)
- New Backup Server
</t>
  </si>
  <si>
    <t>Defence BattleLab</t>
  </si>
  <si>
    <t>This project has merged with Eden Portland</t>
  </si>
  <si>
    <t>To delivery the national Peer Networks Programme across Dorset</t>
  </si>
  <si>
    <t xml:space="preserve">Animal Park </t>
  </si>
  <si>
    <t>Enhancing capacity of Dorset Gateway to provide international trade support
Businesses prepared for EU transition
Businesses connected to opportunities for international trade</t>
  </si>
  <si>
    <t>Peer Networks 2.0.</t>
  </si>
  <si>
    <t>Back to Business Project</t>
  </si>
  <si>
    <t>To delivere a project funded by BCP Council's Bounce Back Challenge Fund to provde tailored support to BCP registered businesses.</t>
  </si>
  <si>
    <t xml:space="preserve">Up to 100 businesses engaging in a business diagnostic
up to 50 businesses attending business imprevement workshops
Up to 20 businesses receiving funded support </t>
  </si>
  <si>
    <t>Increased business resilience 
Adoption of technology in businesses leading to increased productivity</t>
  </si>
  <si>
    <t>Dorset Smart Place Pilot</t>
  </si>
  <si>
    <t xml:space="preserve">The project expands the provision for students and staff to access virtual workstations and applications to support distance learning and online delivery. </t>
  </si>
  <si>
    <t>Literary and Scientific Institute (LSI)</t>
  </si>
  <si>
    <t xml:space="preserve">Construction of the Animal Park completed, launch on 18 October 2019. </t>
  </si>
  <si>
    <t>Outdoor Adventure Centre</t>
  </si>
  <si>
    <t>Build of an Outdoor Adventure Centre and improvement works to the College Estate. The project has introduced a new outdoor education centre, refurbished the commercial kitchen and improved estate road infrastructure.</t>
  </si>
  <si>
    <t>The project has refreshed 647 PCs and laptops used by a wide range of FE and HE students, Apprentices, Adults and Staff ensuring they have suitable resources to compliment digital learning.</t>
  </si>
  <si>
    <t>All Dorset-based scale-up businesses identified and contacted 
Pilot programme established
5 scale-up businesses engaged in  programme offering targeted one-to-one support</t>
  </si>
  <si>
    <t xml:space="preserve">High levels of customer satisfaction
200 businesses completing the programme </t>
  </si>
  <si>
    <t>220 Businesses  recruited to the programme across 20 cohorts</t>
  </si>
  <si>
    <t xml:space="preserve"> REPORT DATE</t>
  </si>
  <si>
    <t>Holme Mineral Processing Ltd.</t>
  </si>
  <si>
    <t>South Dorset</t>
  </si>
  <si>
    <t>Stokeford Renewable Grid Connection</t>
  </si>
  <si>
    <t>Installation of a renewable energy grid connection and cable infrastructure works between East Stoke and Wareham - the first of its kind in the Dorset and rare in the UK.</t>
  </si>
  <si>
    <t>1 x high voltage (33kV/30MW) grid connection to allow renewable energy to be exported to the grid by 2022
Construction, and export, of renewable electricity sources:
Solar farm = 18MW x 25 years x 13% CF x 8760 hrs p.a. measured through metering
Wind farm = 9.2MW x 22 years x 27% CF x 8760 hrs p.a. measured through metering.</t>
  </si>
  <si>
    <t>Dorset Green H2</t>
  </si>
  <si>
    <t>Canford Renewable Energy Ltd</t>
  </si>
  <si>
    <t>East Dorset</t>
  </si>
  <si>
    <t>Green Energy</t>
  </si>
  <si>
    <t>Design Innovation Support</t>
  </si>
  <si>
    <t xml:space="preserve">To deliver a new, exclusive, consultant and specialist-led innovation and design funding for emerging Dorset businesses. </t>
  </si>
  <si>
    <t>Between 5 and 10 Dotset businesses/enterprises supported
Up to 100 hours of specialist support provided to businesses
At least three case studies</t>
  </si>
  <si>
    <t>High levels of customer satisfaction
Between 5 and 10 businesses helped to advance the development of their product or service
Increased Technology Readiness Levels amongst participating businesses</t>
  </si>
  <si>
    <t xml:space="preserve">FORECAST OUTCOMES </t>
  </si>
  <si>
    <t xml:space="preserve">The replacement of:
- 446 student and 61 staff PCs and laptops to complete BPC's migration to Windows 10.  
- 60 student PCs and laptops which are limited to 4 GB memory.  
- 80 high specification workstations including additional memory and graphics cards to support the HE CGI courses. </t>
  </si>
  <si>
    <t>-6 High specification servers
- 3 Windows Server licenses
- 3 Windows Remote Desktop Service External Connector Licences</t>
  </si>
  <si>
    <t>- 4 Wireless LAN Controllers
- 2 Firewalls
- 4 Data centre switches
- 2 Site based core switches</t>
  </si>
  <si>
    <t xml:space="preserve">- 46 direct jobs safeguarded
- £1.8m match funding
- 28,000 kg CO2 emissions avoided per annum
</t>
  </si>
  <si>
    <t>Construction and fit out of Innovation Studio on AUB land
Creation of Additive Manufacturing Hub for research, innovation and prototyping</t>
  </si>
  <si>
    <t>-MRI Scanner
- Direct metal laser sintering machine
- VR equipment 
- 3D/4D ultrasound equipment
- Medical grade 3D printers
-0.8 HA unlocked land</t>
  </si>
  <si>
    <t>Alder Hills - The Factory</t>
  </si>
  <si>
    <t xml:space="preserve">- 26 full-time jobs created
- 1,300 sqm commercial floorspace
- 1 business supported
- £250k match funding
- provision of business support, office rental, co-working space, catering and training facilities </t>
  </si>
  <si>
    <t xml:space="preserve">- 11 new homes
- £330k match funding </t>
  </si>
  <si>
    <t xml:space="preserve">8.4 HA site development and plot preparation for sale  </t>
  </si>
  <si>
    <t xml:space="preserve">- 200,000 sqm commercial floorspace
- 150 new jobs created
- 1 business supported
- £2.6m match funding </t>
  </si>
  <si>
    <t xml:space="preserve">- 45 full-time jobs created
- 1 business created
- £2,384 sqm commercial floorspace </t>
  </si>
  <si>
    <t xml:space="preserve"> - 50 jobs created. including some apprenticeship positions
- expansion of the business and increased turnover
- £1.3m match funding </t>
  </si>
  <si>
    <t>Construction of a pedestrian / cycle footbridge.
Un-lock the next phase of development in the Hamworthy regeneration area, Link the new developments in the Hamworthy regeneration area to the existing facilities/green space in Hamworthy Park</t>
  </si>
  <si>
    <t>- £430k match funding 
- facilitate and encourage active/sustainable travel</t>
  </si>
  <si>
    <t xml:space="preserve">The loan was for the purchase, refurbishment and development of the former Sunseeker building at Mannings Heath Road. </t>
  </si>
  <si>
    <t xml:space="preserve">Refurbished co-working space and provision of co-working space together with catering and conferencing facilities, including a café. </t>
  </si>
  <si>
    <t>- 45 full-time jobs created
- 4,400 sqm commercial floorspace</t>
  </si>
  <si>
    <t>Pure fibre gigabit (1,000Mbps) connectivity across the Enterprise Zone, and Aviation Park, Bournemouth Airport, 91% coverage to the priority premises, Total superfast coverage across Bmth, Dorset and Poole to increase to 98%, premises to have access to at least superfast (30Mbps+) speed, majority of those with access to gigabit speeds</t>
  </si>
  <si>
    <t xml:space="preserve">Increased length of operating season. Improved revenue and footfall, both in terms of length of operating season and also in terms of wet weather accessibility and activity.
</t>
  </si>
  <si>
    <t xml:space="preserve"> - 2 jobs created
- 200 sqm commercial floorspace
- £50k match funding </t>
  </si>
  <si>
    <t>Renovation of an existing building to build research and innovation centre</t>
  </si>
  <si>
    <t xml:space="preserve">- 12 jobs created
- 1,720 sqm commercial floorspace
- 8 businesses supported
- £1m match funding 
- 0.86 HA land unlocked
- 4 people trained </t>
  </si>
  <si>
    <t xml:space="preserve">Establishment of a Community Land Trust to develop affordable, low energy homes for local people </t>
  </si>
  <si>
    <t xml:space="preserve">Expansion of global platform whilst securing advanced manufacturing jobs in Dorset </t>
  </si>
  <si>
    <t>The project unlocked new employment floorspace, facilitating job creation  in the area</t>
  </si>
  <si>
    <t xml:space="preserve">Castle Court, Osprey Quay </t>
  </si>
  <si>
    <t>-Develop and modernise 500m2 of current workshop training floor space 
-Replacing the current vehicle fleet with hybrid and fully electric vehicles
-3 new technology vehicles (2 Hybrid and 1 fully electric)
-12 second hand petrol and diesel vehicles
-Two 2-post ramps with the existing ramps relocated to maximise available delivery space. 
-4-post MOT Ramp with a new MOT standard headlight beam setter installed alongside 
-Replacement tooling ,shelving and work-desks 
-Dedicated hybrid section
-CPD MOT on-line training package training programme.</t>
  </si>
  <si>
    <t>- 10,000 m2 growing facility
- Agri-Tech features with improved automated materials handling and computer-controlled varied heating and shading zones.</t>
  </si>
  <si>
    <t xml:space="preserve">- Histopathology Diagnostic Hub for Dorset fully operational
- 500 m2 of floorspace of high quality histopathology laboratory, and associated support space 
High throughput digital slide scanner
</t>
  </si>
  <si>
    <t>- 300 m2 of learning floor space
- Kitchen refurbishment
- Repair of Estates Roads at the College</t>
  </si>
  <si>
    <t>Transport improvements to:
- A349 Gravel Hill &amp; Dunyeats Roundabout
- Darby's Corner
- Poole Bridge
- Townside Access
- Hatch Pond (additional)
- Broadstone Way/ Cabot Lane (additional)
- 5.15km of resurfaced road
- 5km of new cycle ways</t>
  </si>
  <si>
    <t xml:space="preserve">- 307 new direct jobs created
- 992 new direct housing units created
- 18 HA land unlocked
- £3.4m match funding
- £312m private leveraged investment
</t>
  </si>
  <si>
    <t>- 36 new direct jobs created
- 224 new apprenticeships created
- 572 new learners created
- 112 up-skilled jobs
- 11 new business start-ups</t>
  </si>
  <si>
    <t xml:space="preserve">Junction improvements on:
- Shaftesbury Road/New Road
- Newbury-High Street/Le Neuborg Way
- SCOOT installation (Wyke Road, Station Road &amp; King Road)
- Sustainable transport improvements
- The Enmore Green Link Road design
- 1.412 km resurfaced road
- 1.187 km of new cycle ways
- </t>
  </si>
  <si>
    <t>- 20 new direct jobs created
- 27 new learners assisted
- 46% reduction in road casualties
- 10% increase in the number of people walking and cycling
- 0.7 km resurfaced road
- 0.6 km newly built road
-0.9 km new cycle ways</t>
  </si>
  <si>
    <t xml:space="preserve">
'- 1,014 new learners assisted</t>
  </si>
  <si>
    <t>- 232 m2 of improved learning space
- 15,885 new learners assisted</t>
  </si>
  <si>
    <t xml:space="preserve">- 27 new direct jobs created
- 28 direct jobs safeguarded
- 119 new learners created
- 50 enterprises receiving non-financial support
- 44 business start ups
- 40 Graduate start-ups
- 503 m2 new learning floor space created
- £2m third sector match funding
- 0.16 HA land unlocked
- £8m Gross Value Added (GVA)
</t>
  </si>
  <si>
    <t xml:space="preserve">- 1,916 new learners assisted
- £43k third sector match funding
</t>
  </si>
  <si>
    <t>- 77 new direct jobs created
- 2.1m match funding
- Train 394 surgeons &amp; health professionals 
- 1,460 clinical trials participants per annum
- 9 enterprises receiving non-financial support per annum
- 1 enterprise receiving financial support other than grants
- 1 business created
- £1m private leverage investment
- £1.9m public leverage investment 
- £160k third sector leveraged investment</t>
  </si>
  <si>
    <t xml:space="preserve">- 114 new direct jobs created
- 386 indirect jobs safeguarded
- 2.5 HA of land unlocked
- 250,000 visitors by 2025
- 30 apprenticeships created
- 6,762 m2 commercial floorspace created
- £11.6m private match funding 
- £5.8m public match funding 
</t>
  </si>
  <si>
    <t xml:space="preserve">- 3 new direct jobs created
- 4 direct jobs safeguarded
- 80 m2 commercial floorspace created
- 28,000 visitors per annum
- £1.2m private match funding
- £155k public match funding </t>
  </si>
  <si>
    <t xml:space="preserve">- 372 new direct jobs
- 13 enterprises receiving grant support
- £330k match funding
- £8.7m Gross Direct Impact
- £21.9m Net Additional Local Impact 
- £35m Gross Value Added (GVA)
</t>
  </si>
  <si>
    <t xml:space="preserve">- 4 new direct jobs created
- 1,860 new apprenticeships created
- 18 new business start-ups
- 5,000 volunteer positions
- 42 businesses relocated
- £5.2m public sector match funding 
- £60k private sector match funding 
- £10m direct foreign investment
- £500m private sector investment leveraged
- £6.6m public sector investment leveraged
</t>
  </si>
  <si>
    <t xml:space="preserve">
- 110 new direct jobs created
- 390 direct jobs safeguarded
- 2 enterprises receiving non-financial support
- 15 businesses created
- £2.2m public match funding
</t>
  </si>
  <si>
    <t xml:space="preserve">- 736 new direct jobs created
- 1,814 new housing units completed
- £31.9m private investment leveraged
- £650k public investment leveraged
- 18 HA land unlocked
- 32,981 m2 commercial floorspace created
</t>
  </si>
  <si>
    <t>- 4 new direct jobs created
- 13 direct jobs safeguarded
- 13 jobs upskilled
- 17 work placements
- 9 volunteers
- 23,470 general public footfall
- 10,000 m2 commercial floorspace created
-.£3m match funding
- Increased productivity and more sustainable horticultural production.
- Range of plants capable of being produced increased by a factor of 4x.</t>
  </si>
  <si>
    <t>- 4 new direct jobs created 
- 5 direct jobs safeguarded
- 260 up-skilled jobs
- £77k third sector match funding
- 22 businesses supported
- 1 apprenticeship created
- 16,500 visitors/tourists</t>
  </si>
  <si>
    <t xml:space="preserve">- 120 safeguarded jobs on the Wessex Fields site, with high ratio of upskilled jobs
- 0.6 HA of land unlocked
- 500 m2 new learning/training floorspace
- £21.4m public sector match funding
- 90% improvement in cancer diagnostic turnaround times (histology)
- £410k reduction in the use of outsourcing service providers/locum pathologists to provide cancer diagnostic services (Histology)
- £4.4m GVA from salaries to local economy
</t>
  </si>
  <si>
    <t>- 120 new direct jobs created
- 80 upskilled jobs
- 486 new apprenticeships created
- 755 news learners assisted
- £460k third sector match funding
- 38 new businesses relocated to the LEP region
- 40 business start-ups</t>
  </si>
  <si>
    <t xml:space="preserve">- 1,085 m2 learning floorspace created in modular build
</t>
  </si>
  <si>
    <t xml:space="preserve">- 5 new direct jobs created
- 10 direct jobs safeguarded
- 45 Enterprises receiving non-financial support
- £152k third sector match funding
- £2m Gross Value Added (GVA)
</t>
  </si>
  <si>
    <t xml:space="preserve">- 10 new direct jobs created
- 10 new direct jobs safeguarded
- 102 New learners assisted (full qualification)
- 424 New courses created (PT learners)
- 11 New business start-ups
- 50 Enterprises receiving non-financial support
- £75k third sector match funding
- £2.3m Gross Value Added (GVA)
</t>
  </si>
  <si>
    <t xml:space="preserve">- 10,597 new learners assisted per annum
- 300 new concurrent connections  workstations for students and apprentices
- 150 new  concurrent connections for staff
- 270 staff assisted per annum </t>
  </si>
  <si>
    <t>- 8,523 learners assisted per annum
- 61 staff assisted
- Cyber Essential Plus certification</t>
  </si>
  <si>
    <t xml:space="preserve">-  5 new direct jobs created
- 3 new apprenticeships created
- 3 new business start-ups
- 33 volunteer positions
- 3,000 of visitors/tourists 
- £150k third sector match funding
</t>
  </si>
  <si>
    <t>- 2,995 new direct jobs created
- 1,346 direct jobs safeguarded
- 181,690 m2 commercial floorspace created
- 52.5 HA land unlocked
- 586 housing units completed
- 13.22km resurfaced road
- 2.93km newly built road
- 3.36km new cycle ways
- £19m match funding
- £161m private sector investment leveraged
- £4.9m public sector investment leveraged
- £2.3m third sector investment leveraged</t>
  </si>
  <si>
    <t xml:space="preserve">- 2,500 new direct jobs created
- 1,796 new direct housing units completed
- 9 HA employment land unlocked
- 711 m2 housing land unlocked 
- £25m private sector match funding
- 9k public sector match funding 
</t>
  </si>
  <si>
    <t>- 50 new direct jobs created 
- 222 new apprenticeships created
- 3,324 new learners assisted
- 325 m2 new learning floorspace created
- 25 business start-ups
- 120 visitors annually
- £300k third sector match funding</t>
  </si>
  <si>
    <t>-1,837 new apprenticeship created
- 1,464 m2 improved learning floorspace created
- 2,378 new learners created/assisted
- £39k third sector match funding
- £120k third sector investment leveraged
- £90k productivity increase</t>
  </si>
  <si>
    <t>- 33 new direct jobs created
- 21 up-skilled jobs
- 500 m2 new learning floorspace created
- 10 new business start ups
- 363 new apprenticeships created 
- 237 new learners assisted
- 15 new businesses relocated to the LEP region
- £7k third sector match funding</t>
  </si>
  <si>
    <t>- 105 new direct jobs created
- 41 direct jobs safeguarded
- 2,657 new apprenticeships created
- 829 new learners assisted
- 1,664 m2 improved learning floorspace</t>
  </si>
  <si>
    <t>- 29 new direct jobs created
- 41 direct jobs safeguarded
- 8 construction jobs created
-  486 new apprenticeships created
- 2,055 new learners assisted
- 3,102 m2 improved learning floorspace</t>
  </si>
  <si>
    <t>-11 new direct jobs created
- 2,004 new learners assisted
- 5,000 m2 new learning floorspace
- 8 enterprises receiving non-financial support
- £2.1m third sector match funding
- £5.2 private sector investment leveraged
- £10.5 public sector investment leveraged
- £2.7m GVA from salaries to local economy</t>
  </si>
  <si>
    <t>- 14 new direct jobs created
- 6 new apprenticeships created
- 22 m2 commercial floorspace refurbished
- 2 housing units completed
- 2 businesses created
- 131  volunteer positions
- 87,000  visitors
- £1.5m third sector match funding
- £1.4m public sector match funding 
- 1 HA land unlocked
- £5.2m private investment leveraged</t>
  </si>
  <si>
    <t xml:space="preserve">
'- 26 new direct jobs created
- 42 jobs safeguarded
- 20 construction jobs
- 89 volunteers
- 3 apprenticeships created 
- 445 m2 commercial floorspace refurbished
- 473,664 visitors
- £2.2m match funding
</t>
  </si>
  <si>
    <t xml:space="preserve">- 86 new direct jobs created
- 22 additional new direct jobs created by new businesses
- 10 enterprises receiving non-financial support
- 2,558 m2 commercial floorspace created
- £4.2m public sector match funding
- £4.8m Gross Value Added (GVA)
- £500k private investment leveraged
</t>
  </si>
  <si>
    <t>- 25 new direct jobs created
- 42 new apprenticeships created
- 10 enterprises receiving non-financial support
- 410 m2 refurbished commercial floorspace
- £2,7m match funding
- £728k public sector investment leveraged
- £5.5m private sector investment leveraged</t>
  </si>
  <si>
    <t xml:space="preserve">Establishment of new Green Room facilities with 20 m2 floor space for the purpose of offering nature and environmental related activities and education - new accessible structure, including two clad shipping containers, connecting covered deck area, including IT equipment.  </t>
  </si>
  <si>
    <t xml:space="preserve">- 1 new direct job created 
- 1 direct job safeguarded
- 2 volunteer positions
- 20 m2 of new learning floorspace created
- 4 enterprises receiving non-financial support
- 4 new apprenticeships created
- £3k public sector match funding
- 132,000 visitors/tourists 
- Delivery of 170 commercial sessions expected 
- Outdoor learning sessions delivered to 1,817 young people
- Delivery of 4 KMC based group sessions
</t>
  </si>
  <si>
    <t>- 694 new direct jobs created
- 103 new apprenticeships
- 595 new housing units completed
- 12,681 m2 commercial floorspace created
- 56 m2 commercial floorspace refurbished
- 1.72 HA land unlocked
- 307 new/relocated business
- 6,175 new visitors to the area
- £2.1m public sector match funding
- £6.4m direct foreign investment
- £257m direct investment
- £46m Gross Value Added (GVA)</t>
  </si>
  <si>
    <t xml:space="preserve">- 830 new homes, with at least 10% of these to be affordable homes 
- 761 m2 of retail floorspace created
- 40 direct jobs safeguarded
- £10.5m public sector match funding
- £5m of land value uplift 
- £13m private sector investment leveraged
- £50m public sector investment leveraged
</t>
  </si>
  <si>
    <t xml:space="preserve">
 - 9 new direct jobs created
- 11 construction jobs
- 650 sqm new learning floorspace created
- 225 sqm new commercial floorspace created
- 3,500 sqm land unlocked
- 130 new learners assisted
- 75 businesses supported
- 12 knowledge exchange partnerships
- 1 IP generation
- £1.6m match funding
- £1.7m increase turnover</t>
  </si>
  <si>
    <t xml:space="preserve">- 25,357 new learners assisted
-269 staff (per annum) will benefit from the Infrastructure project. 
- Support the online delivery of teaching and learning for onsite students 
- Further expand wireless connectivity for Bring Your Own Device (BYOD) to enable students and staff to use their own device in College 
</t>
  </si>
  <si>
    <t xml:space="preserve">- 55 new direct jobs created
- 424 new learners assisted 
- 77 new apprenticeships created
- £23k third sector match funding
</t>
  </si>
  <si>
    <t xml:space="preserve">- 26 new direct jobs created 
- 21 Construction jobs
- 232 new learners assisted
- 14 businesses/institutions assisted
- 4 new retrofits delivered
- 746 sqm commercial floorspace
- 649 sqm new/refurbished learning floorspace
- £4.5m third sector match funding
- £6.2m increase in turnover
- Increase patient sessions by 30,255
- 13 new clinical services offered
</t>
  </si>
  <si>
    <t xml:space="preserve">-  Construction of an Integrated Rehabilitation Centre (IRC) and substantial refurbishment of clinical teaching space on the University’s campus at Boscombe to offer new services, i.e. MSK physiotherapy, neurological rehabilitation, balance classes and sports injury services.
</t>
  </si>
  <si>
    <t xml:space="preserve">- A new Clinical Trials Unit in Dorset, with the purchase of a governance management IT infrastructure to support every kind of trial including testing of drugs, medical devices and large, complex studies.
- Dedicated space at University Hospitals Dorset (Royal Bournemouth Hospital site) for the public to participate in trials to enable fast delivery of projects and dedicated meeting space for prospective clients. 
</t>
  </si>
  <si>
    <t xml:space="preserve">- Re-construct an existing redundant Customs facility on the Port
- 480 sqm of commercial floor space created </t>
  </si>
  <si>
    <t xml:space="preserve">- 9 new direct jobs created
- 69 direct jobs safeguarded
- 3 additional construction jobs
- 3,000 kg of CO2 emissions avoided per annum
- 14 businesses/institutions assisted
- £1m private investment leveraged </t>
  </si>
  <si>
    <t xml:space="preserve">Complete refurbishment of 237 sqm of the College’s Higher Education Centre which involved:
- Changing of the Centre’s internal architecture;
- Removal of internal walls;
- Creation of gallery space, IT space and mixed-use spaces;
- New furniture and IT equipment.
</t>
  </si>
  <si>
    <t xml:space="preserve"> 800 sqm of commercial floor space created by replacing essential port office and welfare facility buildings (phase 2) which are displaced by phase 1 of the scheme (not funded through Getting Building Fund), which re-constructed an existing redundant Border Inspection Post at the Port of Poole. 216 solar panels were installed on the Border Control Post building. </t>
  </si>
  <si>
    <t>Improvement to Boundary Roundabout which included reducing the size of the roundabout, increasing the footways to install off road cycle and footways</t>
  </si>
  <si>
    <t>Mary Anning Wing extension to Lyme Regis Museum included:
- learning space
- extended exhibition
- expanded retail space
- public toilets and a lift</t>
  </si>
  <si>
    <t>Improvements to the Shire Hall building to included:
- 2 apartments for rent
- exhibition &amp; law courts refurbished
- café &amp; shop</t>
  </si>
  <si>
    <t>To produce a Smart Place Investment Plan that attracts significant inward investment for the Dorset area to create a Smart Place, implementing associated digital connectivity and technologies.</t>
  </si>
  <si>
    <t>- The construction and establishment of the Dorset Battle Lab and Innovation Hub at the Dorset Innovation Park:
- 1,100 m2 of office space 
- 458 m2 of workshop space</t>
  </si>
  <si>
    <t xml:space="preserve">Upgrade of LSI building included:
- incubation workspaces
- work hub space 
- flexible meeting and networking space
- full fibre broadband </t>
  </si>
  <si>
    <t>- Refurbished administrative space to create an Innovation Suite for specialist digital and clean digital fabrication equipment and a collaborative work/social space
- 288 m2 learning floor space created
- Dedicated Mixed Reality Suite</t>
  </si>
  <si>
    <r>
      <t xml:space="preserve">- Creation of an accessible resource of specialist digital equipment enhancing the technical capabilities of the region.
• </t>
    </r>
    <r>
      <rPr>
        <b/>
        <sz val="11"/>
        <color theme="1"/>
        <rFont val="Calibri"/>
        <family val="2"/>
        <scheme val="minor"/>
      </rPr>
      <t>Remote Access</t>
    </r>
    <r>
      <rPr>
        <sz val="11"/>
        <color theme="1"/>
        <rFont val="Calibri"/>
        <family val="2"/>
        <scheme val="minor"/>
      </rPr>
      <t xml:space="preserve"> – enabling external businesses to securely connect to specialist resources (Citrix Netscaler 5 x licence, Virtual Server, Donor Workstation x 5, cameras x 3)
• </t>
    </r>
    <r>
      <rPr>
        <b/>
        <sz val="11"/>
        <color theme="1"/>
        <rFont val="Calibri"/>
        <family val="2"/>
        <scheme val="minor"/>
      </rPr>
      <t>Large object scanner</t>
    </r>
    <r>
      <rPr>
        <sz val="11"/>
        <color theme="1"/>
        <rFont val="Calibri"/>
        <family val="2"/>
        <scheme val="minor"/>
      </rPr>
      <t xml:space="preserve"> – a precision 360-degree scanner capable of building a detailed avatar of any object. It can be used for prototyping and production of many products (M&amp;E, Installation, Data)
•</t>
    </r>
    <r>
      <rPr>
        <b/>
        <sz val="11"/>
        <color theme="1"/>
        <rFont val="Calibri"/>
        <family val="2"/>
        <scheme val="minor"/>
      </rPr>
      <t xml:space="preserve"> Digital loom for technical fabrics</t>
    </r>
    <r>
      <rPr>
        <sz val="11"/>
        <color theme="1"/>
        <rFont val="Calibri"/>
        <family val="2"/>
        <scheme val="minor"/>
      </rPr>
      <t xml:space="preserve"> – allowing rapid-prototyping and product development 
• </t>
    </r>
    <r>
      <rPr>
        <b/>
        <sz val="11"/>
        <color theme="1"/>
        <rFont val="Calibri"/>
        <family val="2"/>
        <scheme val="minor"/>
      </rPr>
      <t>Waterjet cutter</t>
    </r>
    <r>
      <rPr>
        <sz val="11"/>
        <color theme="1"/>
        <rFont val="Calibri"/>
        <family val="2"/>
        <scheme val="minor"/>
      </rPr>
      <t xml:space="preserve"> – allowing precision cutting an engraving of almost any material 
- Creation of accessible Virtual Reality Development kit
- Creation of accessible Internet of Things Development and Testing kit
</t>
    </r>
  </si>
  <si>
    <t xml:space="preserve">A fibre spine deploying full fibre to extend rural digital connectivity, so Dorset's communities benefit from the rapid movement of businesses and public services on-line.  </t>
  </si>
  <si>
    <t xml:space="preserve">- 11 new direct CTU jobs created
- 5 new direct jobs created through RKE applications
- 17 scientific and research jobs safeguarded
- 150 sqm of Research &amp; Development facilities floorspace refurbished
- 1 retrofit delivered
- 11 businesses/institutions assisted
- £396k public sector match funding
- £3.9m Gross Value Added (GVA)
</t>
  </si>
  <si>
    <t>- 22 new direct jobs created
- 9 jobs safeguarded
- 65 up-skilled jobs
- 80 volunteer positions
- 2 fellowships/mentorships
- 4 businesses/institutions assisted
- £1.1m public sector (in-kind) match funding
- 14,100 kg reduction in CO2 emissions
- £260k private sector investment leveraged
- £1m productivity value increase
- 5 strokes or heart attacks avoided</t>
  </si>
  <si>
    <t>- Innovative self-management solution and clinically approved approach for patients at risk of hypertension in Dorset to improve their health
- Blood pressure cuffs offered to cohort of 5,214 patients
- Training and educating patients on the use of blood pressure cuffs and process for escalation 
- Patient cohort of non-clinical health coaching in Dorset
- 3x webinar and 1x symposium with Dorset MedTech and Digital businesses for knowledge exchange</t>
  </si>
  <si>
    <t>Creation of over £5m flagship 875 sqm build gateway to the Estate which is the opening vista to a core learning and experiential estate in the heart of rural Dorset.</t>
  </si>
  <si>
    <t xml:space="preserve">
- 122 new direct jobs created
- 4 additional construction jobs created
- 488 New business/institutions assisted
- 14,107 new gigabit capable premises
- £4.6m match funding
- 1.7% reduction in the number of premises reported by Ofcom with sub-superfast speeds
</t>
  </si>
  <si>
    <t xml:space="preserve">Modern infrastructure to improve the network bandwidth and throughput used by students, apprentices and staff to develop and teach the skills required in the workplaces, support the increasing use of digital resources, and support the online delivery of teaching and learning for both onsite and remote learners. </t>
  </si>
  <si>
    <t>The new Dorset Clinical Trials Unit to provide a clinical trials service for industry and NHS trusts in Dorset and beyond to enable innovation in medical science. Enabling businesses to run trials locally and increase inward investment, job creation, and economic growth.</t>
  </si>
  <si>
    <t>Construction of a Public Trade Office to enable efficient and effective processing of freight helping to maintain the viability of commercial operations at the Port of Poole.</t>
  </si>
  <si>
    <t>This project built on an existing Local Growth Fund project implemented in collaboration with RBCH NHS Foundation Trust. Around a third of adults in the UK have high blood pressure, although many do not realise it. The only way to find out if one's blood pressure is high is to have it checked. High blood pressure, or hypertension, rarely has noticeable symptoms. But if untreated, it increases risk of serious problems such as heart attacks and strokes. The long-term condition remote management of hypertension project help to deliver a digital intervention and improvement to the hypertension pathway in Dorset.</t>
  </si>
  <si>
    <t>Enhanced digital connectivity (full fibre and wireless) across the Dorset Council spatial area, with a particular focus on rural areas where current connectivity is poor. Increasing the number of Council owned premises (e.g. schools, libraries, Council offices) as well as wider residential and commercial premises being able to access full fibre connectivity as well as improve publicly accessible wi-fi across the LA area</t>
  </si>
  <si>
    <t xml:space="preserve">Six transport schemes to improve access into and around the Port of Poole.  The investment helps drive local economic growth and brings millions of leveraged private investment in to the area.   </t>
  </si>
  <si>
    <t xml:space="preserve">Enhancement of the College's engineering curriculum, allowing for the development of the new engineering apprenticeship standards, offering new machinery to enhance pneumatic and mechatronic curriculum. </t>
  </si>
  <si>
    <t>Upgrade of Engineering &amp; Manufacturing training facilities.</t>
  </si>
  <si>
    <t xml:space="preserve">Upgrade of Financial &amp; Business Services building and training facilities </t>
  </si>
  <si>
    <t>Addresses skills gaps by providing 28 Graphic pen-to-screen tablets for use by students . Students gain design skills and techniques that they will be able to utilise in the workplace to improve employability and productivity.</t>
  </si>
  <si>
    <t>Create two Digital and Enterprise Innovation Hubs, one on each campus. Hubs provide a central focus to promote the development of employability and enterprise skills to ensure students are work-ready and enter industries as more productive employees.</t>
  </si>
  <si>
    <t xml:space="preserve">Institute for Medical Imaging and Visualisation is a hub for Medical Imaging technology programme and research development, in partnership with education, clinical practice and commercial partners. </t>
  </si>
  <si>
    <t>Creation of a Dorset Smart Place Investment Plan. The strategy to be used to attract significant inward investment for Dorset in new digital connectivity and technologies.</t>
  </si>
  <si>
    <t>Funding towards a project to be implemented with MOD at the Dorset Innovation Park - Enterprise Zone. The project enables piloting new technologies, enabling small and medium sized companies (SMEs) to come together, collaborate, experiment and develop novel technology</t>
  </si>
  <si>
    <t>Refurbishment of an existing administrative space to create an Innovation Suite for specialist digital and clean digital fabrication equipment, combined with a flexible collaborative work and social space. This facility is open to start-ups, SMEs, large businesses and students to support prototyping &amp; testing and collaboration on joint innovation projects.</t>
  </si>
  <si>
    <t xml:space="preserve">Purchase and use of specialist equipment to enhance the technical capabilities of the region. Allowing Dorset businesses remote access to a suite of digital and physical fabrication equipment for upskilling staff and sustainable and cost-effective rapid prototyping. It supports the creation of high-level postgraduate courses aligned to the future skills needs of industry. </t>
  </si>
  <si>
    <t xml:space="preserve">Purchase and refurbishment of the former “Remploy” factory at Alder Hills, Poole, to develop a Business Development Hub and Social Enterprise Centre of Excellence along with the catering and café and conferencing services.  </t>
  </si>
  <si>
    <t>Purchase, refurbishment and development of the former Sunseeker building at Mannings Heath Road, Poole. Bionanovate to locate its three businesses on the site, renting out any additional space to other businesses.</t>
  </si>
  <si>
    <t xml:space="preserve">Development of a new building. </t>
  </si>
  <si>
    <t xml:space="preserve">Delivery of superfast broadband to Dorset Enterprise Zone, Bournemouth Airport and the Western Growth area. </t>
  </si>
  <si>
    <t xml:space="preserve"> Purchase of land and development of an agri-tech research and innovation centre at Dorset Innovation Park, an Enterprise Zone in Wool.</t>
  </si>
  <si>
    <t>Installation of a circa 5MW solar power generation plant on top of the capped former landfill site on the Canford Resource Park to generate clean electricity and, through a 0.87MW electrolyser connected to the solar panels, will generate green hydrogen.</t>
  </si>
  <si>
    <t>Installation of a 5-Megawatt (MW) ground-mounted array of solar panels to supplement electricity produced from the site’s existing landfill gas to generate green hydrogen as a fuel source.
Purchase and installation of a 0.87MW electrolyser to produce up to 120,000kg of green hydrogen fuel each year to be compressed, stored, and sold for local and regional use as a carbon free fuel. 3,500 tonnes CO2 equivalent reduction in greenhouse gas emissions per annum.</t>
  </si>
  <si>
    <t>Development of the Castle Court Public Realm works at Osprey Quay, Portland. The project focused on soft and hard landscaping to create the new Liberty Square in front of the derelict Navy Canteen Building,</t>
  </si>
  <si>
    <t>- 3,637 broadband connections 
- £3m match funding 
- contribute to realisation of strategic prosperity and economic growth benefits across Dorset, directly support the creation of new jobs at Dorset Enterprise Zone and Bournemouth Airport</t>
  </si>
  <si>
    <t xml:space="preserve"> - 2 jobs created
- 3 businesses supported
- 44 sqm commercial floorspace 
- 33 HA land unlocked 
- £1.2m match funding </t>
  </si>
  <si>
    <t xml:space="preserve"> - 12 safeguarded jobs
- 4 businesses supported
- 120,150 sqm commercial/industrial space constructed
- 12 HA land unlocked 
- £5.6m match funding 
- 3,500,000 kg CO2 reduction in greenhouse gas emissions
- up to 120,000 kg annualised green hydrogen production 
</t>
  </si>
  <si>
    <t>- £150k match funding 
- unlocked the redevelopment of the former Navy Canteen Building and site as a whole, which offers apartments, residential houses and flats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</si>
</sst>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 #,##0_-;\-* #,##0_-;_-* &quot;-&quot;??_-;_-@_-"/>
    <numFmt numFmtId="165" formatCode="_(* #,##0.00_);_(* \(#,##0.00\);_(* &quot;-&quot;??_);_(@_)"/>
    <numFmt numFmtId="166" formatCode="&quot;£&quot;#,##0.00"/>
    <numFmt numFmtId="167" formatCode="&quot;£&quot;#,##0"/>
  </numFmts>
  <fonts count="5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sz val="11"/>
      <color indexed="8"/>
      <name val="Calibri"/>
      <family val="2"/>
    </font>
    <font>
      <sz val="11"/>
      <color indexed="9"/>
      <name val="Calibri"/>
      <family val="2"/>
    </font>
    <font>
      <sz val="8"/>
      <name val="Tahoma"/>
      <family val="2"/>
    </font>
    <font>
      <sz val="11"/>
      <color indexed="20"/>
      <name val="Calibri"/>
      <family val="2"/>
    </font>
    <font>
      <sz val="8"/>
      <name val="Verdana"/>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8"/>
      <color indexed="9"/>
      <name val="Tahoma"/>
      <family val="2"/>
    </font>
    <font>
      <b/>
      <sz val="8"/>
      <color indexed="8"/>
      <name val="Tahoma"/>
      <family val="2"/>
    </font>
    <font>
      <b/>
      <u/>
      <sz val="8"/>
      <color indexed="8"/>
      <name val="Tahoma"/>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8"/>
      <color indexed="23"/>
      <name val="Verdana"/>
      <family val="2"/>
    </font>
    <font>
      <b/>
      <sz val="11"/>
      <color indexed="63"/>
      <name val="Calibri"/>
      <family val="2"/>
    </font>
    <font>
      <sz val="16"/>
      <color indexed="9"/>
      <name val="Tahoma"/>
      <family val="2"/>
    </font>
    <font>
      <b/>
      <sz val="8"/>
      <color indexed="63"/>
      <name val="Verdana"/>
      <family val="2"/>
    </font>
    <font>
      <b/>
      <sz val="18"/>
      <color indexed="56"/>
      <name val="Cambria"/>
      <family val="2"/>
    </font>
    <font>
      <b/>
      <sz val="11"/>
      <color indexed="8"/>
      <name val="Calibri"/>
      <family val="2"/>
    </font>
    <font>
      <sz val="11"/>
      <color indexed="10"/>
      <name val="Calibri"/>
      <family val="2"/>
    </font>
    <font>
      <sz val="14"/>
      <color theme="1"/>
      <name val="Calibri"/>
      <family val="2"/>
      <scheme val="minor"/>
    </font>
    <font>
      <b/>
      <sz val="20"/>
      <color theme="1"/>
      <name val="Calibri"/>
      <family val="2"/>
      <scheme val="minor"/>
    </font>
    <font>
      <sz val="11"/>
      <name val="Calibri"/>
      <family val="2"/>
      <scheme val="minor"/>
    </font>
    <font>
      <sz val="26"/>
      <color theme="1"/>
      <name val="Calibri"/>
      <family val="2"/>
      <scheme val="minor"/>
    </font>
    <font>
      <b/>
      <sz val="26"/>
      <color theme="1"/>
      <name val="Calibri"/>
      <family val="2"/>
      <scheme val="minor"/>
    </font>
  </fonts>
  <fills count="6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55"/>
        <bgColor indexed="64"/>
      </patternFill>
    </fill>
    <fill>
      <patternFill patternType="solid">
        <fgColor indexed="22"/>
      </patternFill>
    </fill>
    <fill>
      <patternFill patternType="solid">
        <fgColor indexed="55"/>
      </patternFill>
    </fill>
    <fill>
      <patternFill patternType="solid">
        <fgColor indexed="8"/>
        <bgColor indexed="64"/>
      </patternFill>
    </fill>
    <fill>
      <patternFill patternType="solid">
        <fgColor indexed="9"/>
        <bgColor indexed="9"/>
      </patternFill>
    </fill>
    <fill>
      <patternFill patternType="solid">
        <fgColor indexed="43"/>
      </patternFill>
    </fill>
    <fill>
      <patternFill patternType="solid">
        <fgColor indexed="22"/>
        <bgColor indexed="64"/>
      </patternFill>
    </fill>
    <fill>
      <patternFill patternType="solid">
        <fgColor indexed="26"/>
      </patternFill>
    </fill>
    <fill>
      <patternFill patternType="solid">
        <fgColor rgb="FF00B0F0"/>
        <bgColor indexed="64"/>
      </patternFill>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theme="9" tint="0.79998168889431442"/>
        <bgColor indexed="64"/>
      </patternFill>
    </fill>
  </fills>
  <borders count="4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right/>
      <top style="thin">
        <color theme="0" tint="-0.499984740745262"/>
      </top>
      <bottom style="thin">
        <color theme="0" tint="-0.499984740745262"/>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style="medium">
        <color indexed="64"/>
      </top>
      <bottom style="medium">
        <color indexed="64"/>
      </bottom>
      <diagonal/>
    </border>
    <border>
      <left/>
      <right/>
      <top/>
      <bottom style="medium">
        <color indexed="64"/>
      </bottom>
      <diagonal/>
    </border>
    <border>
      <left style="thin">
        <color indexed="64"/>
      </left>
      <right style="thin">
        <color indexed="55"/>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tint="-0.499984740745262"/>
      </left>
      <right style="thin">
        <color theme="0" tint="-0.499984740745262"/>
      </right>
      <top/>
      <bottom style="thin">
        <color theme="0" tint="-0.499984740745262"/>
      </bottom>
      <diagonal/>
    </border>
    <border>
      <left/>
      <right style="thin">
        <color indexed="64"/>
      </right>
      <top style="thin">
        <color indexed="64"/>
      </top>
      <bottom style="thin">
        <color indexed="64"/>
      </bottom>
      <diagonal/>
    </border>
    <border>
      <left style="thin">
        <color theme="0" tint="-0.499984740745262"/>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theme="0" tint="-0.499984740745262"/>
      </right>
      <top/>
      <bottom/>
      <diagonal/>
    </border>
    <border>
      <left/>
      <right/>
      <top/>
      <bottom style="thin">
        <color theme="0" tint="-0.499984740745262"/>
      </bottom>
      <diagonal/>
    </border>
    <border>
      <left/>
      <right/>
      <top/>
      <bottom style="thin">
        <color indexed="64"/>
      </bottom>
      <diagonal/>
    </border>
    <border>
      <left/>
      <right/>
      <top style="thin">
        <color theme="0" tint="-0.499984740745262"/>
      </top>
      <bottom style="thin">
        <color indexed="64"/>
      </bottom>
      <diagonal/>
    </border>
    <border>
      <left style="thin">
        <color theme="0" tint="-0.499984740745262"/>
      </left>
      <right style="thin">
        <color indexed="64"/>
      </right>
      <top style="thin">
        <color indexed="64"/>
      </top>
      <bottom style="thin">
        <color theme="0" tint="-0.499984740745262"/>
      </bottom>
      <diagonal/>
    </border>
    <border>
      <left/>
      <right style="thin">
        <color indexed="64"/>
      </right>
      <top style="thin">
        <color theme="0" tint="-0.499984740745262"/>
      </top>
      <bottom style="thin">
        <color theme="0" tint="-0.499984740745262"/>
      </bottom>
      <diagonal/>
    </border>
    <border>
      <left style="thin">
        <color theme="0" tint="-0.499984740745262"/>
      </left>
      <right style="thin">
        <color indexed="64"/>
      </right>
      <top style="thin">
        <color theme="0" tint="-0.499984740745262"/>
      </top>
      <bottom style="thin">
        <color theme="0" tint="-0.499984740745262"/>
      </bottom>
      <diagonal/>
    </border>
    <border>
      <left/>
      <right style="thin">
        <color indexed="64"/>
      </right>
      <top style="thin">
        <color theme="0" tint="-0.499984740745262"/>
      </top>
      <bottom style="thin">
        <color indexed="64"/>
      </bottom>
      <diagonal/>
    </border>
    <border>
      <left/>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thin">
        <color indexed="64"/>
      </left>
      <right style="thin">
        <color indexed="64"/>
      </right>
      <top/>
      <bottom style="thin">
        <color indexed="64"/>
      </bottom>
      <diagonal/>
    </border>
    <border>
      <left style="thin">
        <color theme="0" tint="-0.499984740745262"/>
      </left>
      <right style="thin">
        <color indexed="64"/>
      </right>
      <top style="thin">
        <color theme="0" tint="-0.499984740745262"/>
      </top>
      <bottom/>
      <diagonal/>
    </border>
    <border>
      <left style="thin">
        <color indexed="64"/>
      </left>
      <right style="thin">
        <color theme="0" tint="-0.499984740745262"/>
      </right>
      <top style="thin">
        <color theme="0" tint="-0.499984740745262"/>
      </top>
      <bottom style="thin">
        <color theme="0" tint="-0.499984740745262"/>
      </bottom>
      <diagonal/>
    </border>
    <border>
      <left style="thin">
        <color indexed="64"/>
      </left>
      <right style="thin">
        <color theme="0" tint="-0.499984740745262"/>
      </right>
      <top style="thin">
        <color theme="0" tint="-0.499984740745262"/>
      </top>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s>
  <cellStyleXfs count="320">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22" fillId="35"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22" fillId="36"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22" fillId="37"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22" fillId="3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22" fillId="39"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22" fillId="4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22" fillId="4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22" fillId="42"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22" fillId="43"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22" fillId="38"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22" fillId="41"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22" fillId="44"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7" fillId="12" borderId="0" applyNumberFormat="0" applyBorder="0" applyAlignment="0" applyProtection="0"/>
    <xf numFmtId="0" fontId="23" fillId="45" borderId="0" applyNumberFormat="0" applyBorder="0" applyAlignment="0" applyProtection="0"/>
    <xf numFmtId="0" fontId="17" fillId="16" borderId="0" applyNumberFormat="0" applyBorder="0" applyAlignment="0" applyProtection="0"/>
    <xf numFmtId="0" fontId="23" fillId="42" borderId="0" applyNumberFormat="0" applyBorder="0" applyAlignment="0" applyProtection="0"/>
    <xf numFmtId="0" fontId="17" fillId="20" borderId="0" applyNumberFormat="0" applyBorder="0" applyAlignment="0" applyProtection="0"/>
    <xf numFmtId="0" fontId="23" fillId="43" borderId="0" applyNumberFormat="0" applyBorder="0" applyAlignment="0" applyProtection="0"/>
    <xf numFmtId="0" fontId="17" fillId="24" borderId="0" applyNumberFormat="0" applyBorder="0" applyAlignment="0" applyProtection="0"/>
    <xf numFmtId="0" fontId="23" fillId="46" borderId="0" applyNumberFormat="0" applyBorder="0" applyAlignment="0" applyProtection="0"/>
    <xf numFmtId="0" fontId="17" fillId="28" borderId="0" applyNumberFormat="0" applyBorder="0" applyAlignment="0" applyProtection="0"/>
    <xf numFmtId="0" fontId="23" fillId="47" borderId="0" applyNumberFormat="0" applyBorder="0" applyAlignment="0" applyProtection="0"/>
    <xf numFmtId="0" fontId="17" fillId="32" borderId="0" applyNumberFormat="0" applyBorder="0" applyAlignment="0" applyProtection="0"/>
    <xf numFmtId="0" fontId="23" fillId="48" borderId="0" applyNumberFormat="0" applyBorder="0" applyAlignment="0" applyProtection="0"/>
    <xf numFmtId="0" fontId="17" fillId="9" borderId="0" applyNumberFormat="0" applyBorder="0" applyAlignment="0" applyProtection="0"/>
    <xf numFmtId="0" fontId="23" fillId="49" borderId="0" applyNumberFormat="0" applyBorder="0" applyAlignment="0" applyProtection="0"/>
    <xf numFmtId="0" fontId="17" fillId="13" borderId="0" applyNumberFormat="0" applyBorder="0" applyAlignment="0" applyProtection="0"/>
    <xf numFmtId="0" fontId="23" fillId="50" borderId="0" applyNumberFormat="0" applyBorder="0" applyAlignment="0" applyProtection="0"/>
    <xf numFmtId="0" fontId="17" fillId="17" borderId="0" applyNumberFormat="0" applyBorder="0" applyAlignment="0" applyProtection="0"/>
    <xf numFmtId="0" fontId="23" fillId="51" borderId="0" applyNumberFormat="0" applyBorder="0" applyAlignment="0" applyProtection="0"/>
    <xf numFmtId="0" fontId="17" fillId="21" borderId="0" applyNumberFormat="0" applyBorder="0" applyAlignment="0" applyProtection="0"/>
    <xf numFmtId="0" fontId="23" fillId="46" borderId="0" applyNumberFormat="0" applyBorder="0" applyAlignment="0" applyProtection="0"/>
    <xf numFmtId="0" fontId="17" fillId="25" borderId="0" applyNumberFormat="0" applyBorder="0" applyAlignment="0" applyProtection="0"/>
    <xf numFmtId="0" fontId="23" fillId="47" borderId="0" applyNumberFormat="0" applyBorder="0" applyAlignment="0" applyProtection="0"/>
    <xf numFmtId="0" fontId="17" fillId="29" borderId="0" applyNumberFormat="0" applyBorder="0" applyAlignment="0" applyProtection="0"/>
    <xf numFmtId="0" fontId="23" fillId="52" borderId="0" applyNumberFormat="0" applyBorder="0" applyAlignment="0" applyProtection="0"/>
    <xf numFmtId="37" fontId="24" fillId="53" borderId="13" applyBorder="0" applyProtection="0">
      <alignment vertical="center"/>
    </xf>
    <xf numFmtId="0" fontId="7" fillId="3" borderId="0" applyNumberFormat="0" applyBorder="0" applyAlignment="0" applyProtection="0"/>
    <xf numFmtId="0" fontId="25" fillId="36" borderId="0" applyNumberFormat="0" applyBorder="0" applyAlignment="0" applyProtection="0"/>
    <xf numFmtId="0" fontId="26" fillId="54" borderId="0" applyBorder="0">
      <alignment horizontal="left" vertical="center" indent="1"/>
    </xf>
    <xf numFmtId="0" fontId="11" fillId="6" borderId="4" applyNumberFormat="0" applyAlignment="0" applyProtection="0"/>
    <xf numFmtId="0" fontId="27" fillId="55" borderId="14" applyNumberFormat="0" applyAlignment="0" applyProtection="0"/>
    <xf numFmtId="0" fontId="13" fillId="7" borderId="7" applyNumberFormat="0" applyAlignment="0" applyProtection="0"/>
    <xf numFmtId="0" fontId="28" fillId="56" borderId="15" applyNumberFormat="0" applyAlignment="0" applyProtection="0"/>
    <xf numFmtId="41" fontId="29" fillId="0" borderId="0" applyFont="0" applyFill="0" applyBorder="0" applyAlignment="0" applyProtection="0"/>
    <xf numFmtId="41" fontId="29" fillId="0" borderId="0" applyFont="0" applyFill="0" applyBorder="0" applyAlignment="0" applyProtection="0"/>
    <xf numFmtId="41" fontId="22" fillId="0" borderId="0" applyFont="0" applyFill="0" applyBorder="0" applyAlignment="0" applyProtection="0"/>
    <xf numFmtId="41" fontId="22"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2" fillId="0" borderId="0" applyFont="0" applyFill="0" applyBorder="0" applyAlignment="0" applyProtection="0"/>
    <xf numFmtId="43" fontId="29" fillId="0" borderId="0" applyFont="0" applyFill="0" applyBorder="0" applyAlignment="0" applyProtection="0"/>
    <xf numFmtId="165" fontId="1"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5"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2" fillId="0" borderId="0" applyFont="0" applyFill="0" applyBorder="0" applyAlignment="0" applyProtection="0"/>
    <xf numFmtId="43" fontId="29" fillId="0" borderId="0" applyFont="0" applyFill="0" applyBorder="0" applyAlignment="0" applyProtection="0"/>
    <xf numFmtId="43" fontId="22"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42" fontId="29" fillId="0" borderId="0" applyFont="0" applyFill="0" applyBorder="0" applyAlignment="0" applyProtection="0"/>
    <xf numFmtId="42" fontId="29" fillId="0" borderId="0" applyFont="0" applyFill="0" applyBorder="0" applyAlignment="0" applyProtection="0"/>
    <xf numFmtId="44" fontId="29" fillId="0" borderId="0" applyFont="0" applyFill="0" applyBorder="0" applyAlignment="0" applyProtection="0"/>
    <xf numFmtId="0" fontId="15" fillId="0" borderId="0" applyNumberFormat="0" applyFill="0" applyBorder="0" applyAlignment="0" applyProtection="0"/>
    <xf numFmtId="0" fontId="30" fillId="0" borderId="0" applyNumberFormat="0" applyFill="0" applyBorder="0" applyAlignment="0" applyProtection="0"/>
    <xf numFmtId="0" fontId="6" fillId="2" borderId="0" applyNumberFormat="0" applyBorder="0" applyAlignment="0" applyProtection="0"/>
    <xf numFmtId="0" fontId="31" fillId="37" borderId="0" applyNumberFormat="0" applyBorder="0" applyAlignment="0" applyProtection="0"/>
    <xf numFmtId="37" fontId="32" fillId="57" borderId="16" applyBorder="0">
      <alignment horizontal="left" vertical="center" indent="1"/>
    </xf>
    <xf numFmtId="37" fontId="33" fillId="0" borderId="17">
      <alignment vertical="center"/>
    </xf>
    <xf numFmtId="0" fontId="33" fillId="58" borderId="18" applyNumberFormat="0">
      <alignment horizontal="left" vertical="top" indent="1"/>
    </xf>
    <xf numFmtId="0" fontId="33" fillId="53" borderId="0" applyBorder="0">
      <alignment horizontal="left" vertical="center" indent="1"/>
    </xf>
    <xf numFmtId="0" fontId="33" fillId="0" borderId="18" applyNumberFormat="0" applyFill="0">
      <alignment horizontal="centerContinuous" vertical="top"/>
    </xf>
    <xf numFmtId="0" fontId="34" fillId="53" borderId="19" applyNumberFormat="0" applyBorder="0">
      <alignment horizontal="left" vertical="center" indent="1"/>
    </xf>
    <xf numFmtId="0" fontId="3" fillId="0" borderId="1" applyNumberFormat="0" applyFill="0" applyAlignment="0" applyProtection="0"/>
    <xf numFmtId="0" fontId="35" fillId="0" borderId="20" applyNumberFormat="0" applyFill="0" applyAlignment="0" applyProtection="0"/>
    <xf numFmtId="0" fontId="4" fillId="0" borderId="2" applyNumberFormat="0" applyFill="0" applyAlignment="0" applyProtection="0"/>
    <xf numFmtId="0" fontId="36" fillId="0" borderId="21" applyNumberFormat="0" applyFill="0" applyAlignment="0" applyProtection="0"/>
    <xf numFmtId="0" fontId="5" fillId="0" borderId="3" applyNumberFormat="0" applyFill="0" applyAlignment="0" applyProtection="0"/>
    <xf numFmtId="0" fontId="37" fillId="0" borderId="22" applyNumberFormat="0" applyFill="0" applyAlignment="0" applyProtection="0"/>
    <xf numFmtId="0" fontId="5" fillId="0" borderId="0" applyNumberFormat="0" applyFill="0" applyBorder="0" applyAlignment="0" applyProtection="0"/>
    <xf numFmtId="0" fontId="37" fillId="0" borderId="0" applyNumberFormat="0" applyFill="0" applyBorder="0" applyAlignment="0" applyProtection="0"/>
    <xf numFmtId="0" fontId="9" fillId="5" borderId="4" applyNumberFormat="0" applyAlignment="0" applyProtection="0"/>
    <xf numFmtId="0" fontId="38" fillId="40" borderId="14" applyNumberFormat="0" applyAlignment="0" applyProtection="0"/>
    <xf numFmtId="0" fontId="12" fillId="0" borderId="6" applyNumberFormat="0" applyFill="0" applyAlignment="0" applyProtection="0"/>
    <xf numFmtId="0" fontId="39" fillId="0" borderId="23" applyNumberFormat="0" applyFill="0" applyAlignment="0" applyProtection="0"/>
    <xf numFmtId="0" fontId="8" fillId="4" borderId="0" applyNumberFormat="0" applyBorder="0" applyAlignment="0" applyProtection="0"/>
    <xf numFmtId="0" fontId="40" fillId="59" borderId="0" applyNumberFormat="0" applyBorder="0" applyAlignment="0" applyProtection="0"/>
    <xf numFmtId="0" fontId="41" fillId="60" borderId="0">
      <alignment horizontal="left" indent="1"/>
    </xf>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29" fillId="0" borderId="0"/>
    <xf numFmtId="0" fontId="22" fillId="0" borderId="0"/>
    <xf numFmtId="4" fontId="24" fillId="53" borderId="24" applyBorder="0">
      <alignment horizontal="left" vertical="center" indent="2"/>
    </xf>
    <xf numFmtId="4" fontId="24" fillId="53" borderId="24" applyBorder="0">
      <alignment horizontal="left" vertical="center" indent="2"/>
    </xf>
    <xf numFmtId="4" fontId="24" fillId="53" borderId="24" applyBorder="0">
      <alignment horizontal="left" vertical="center" indent="2"/>
    </xf>
    <xf numFmtId="4" fontId="24" fillId="53" borderId="24" applyBorder="0">
      <alignment horizontal="left" vertical="center" indent="2"/>
    </xf>
    <xf numFmtId="4" fontId="24" fillId="53" borderId="24" applyBorder="0">
      <alignment horizontal="left" vertical="center" indent="2"/>
    </xf>
    <xf numFmtId="4" fontId="24" fillId="53" borderId="24" applyBorder="0">
      <alignment horizontal="left" vertical="center" indent="2"/>
    </xf>
    <xf numFmtId="0" fontId="1" fillId="0" borderId="0"/>
    <xf numFmtId="0" fontId="29" fillId="0" borderId="0"/>
    <xf numFmtId="0" fontId="29" fillId="0" borderId="0"/>
    <xf numFmtId="0" fontId="29" fillId="0" borderId="0"/>
    <xf numFmtId="0" fontId="29" fillId="0" borderId="0"/>
    <xf numFmtId="0" fontId="1" fillId="0" borderId="0"/>
    <xf numFmtId="0" fontId="29" fillId="0" borderId="0"/>
    <xf numFmtId="0" fontId="29" fillId="0" borderId="0"/>
    <xf numFmtId="0" fontId="1" fillId="0" borderId="0"/>
    <xf numFmtId="0" fontId="29" fillId="0" borderId="0"/>
    <xf numFmtId="0" fontId="29" fillId="0" borderId="0"/>
    <xf numFmtId="0" fontId="29" fillId="0" borderId="0"/>
    <xf numFmtId="0" fontId="29" fillId="0" borderId="0"/>
    <xf numFmtId="0" fontId="1" fillId="0" borderId="0"/>
    <xf numFmtId="0" fontId="29" fillId="0" borderId="0"/>
    <xf numFmtId="0" fontId="29" fillId="0" borderId="0"/>
    <xf numFmtId="0" fontId="1" fillId="0" borderId="0"/>
    <xf numFmtId="0" fontId="29" fillId="0" borderId="0"/>
    <xf numFmtId="0" fontId="29" fillId="0" borderId="0"/>
    <xf numFmtId="0" fontId="1" fillId="8" borderId="8" applyNumberFormat="0" applyFont="0" applyAlignment="0" applyProtection="0"/>
    <xf numFmtId="0" fontId="1" fillId="8" borderId="8" applyNumberFormat="0" applyFont="0" applyAlignment="0" applyProtection="0"/>
    <xf numFmtId="0" fontId="22" fillId="8" borderId="8" applyNumberFormat="0" applyFont="0" applyAlignment="0" applyProtection="0"/>
    <xf numFmtId="0" fontId="22"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22" fillId="61" borderId="25"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0" fillId="6" borderId="5" applyNumberFormat="0" applyAlignment="0" applyProtection="0"/>
    <xf numFmtId="0" fontId="42" fillId="55" borderId="26" applyNumberFormat="0" applyAlignment="0" applyProtection="0"/>
    <xf numFmtId="9" fontId="29" fillId="0" borderId="0" applyFont="0" applyFill="0" applyBorder="0" applyAlignment="0" applyProtection="0"/>
    <xf numFmtId="9" fontId="29" fillId="0" borderId="0" applyFont="0" applyFill="0" applyBorder="0" applyAlignment="0" applyProtection="0"/>
    <xf numFmtId="9" fontId="2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3" fillId="54" borderId="0">
      <alignment horizontal="left" indent="1"/>
    </xf>
    <xf numFmtId="0" fontId="44" fillId="54" borderId="0" applyBorder="0">
      <alignment horizontal="left" vertical="center" indent="1"/>
    </xf>
    <xf numFmtId="0" fontId="2" fillId="0" borderId="0" applyNumberFormat="0" applyFill="0" applyBorder="0" applyAlignment="0" applyProtection="0"/>
    <xf numFmtId="0" fontId="45" fillId="0" borderId="0" applyNumberFormat="0" applyFill="0" applyBorder="0" applyAlignment="0" applyProtection="0"/>
    <xf numFmtId="0" fontId="16" fillId="0" borderId="9" applyNumberFormat="0" applyFill="0" applyAlignment="0" applyProtection="0"/>
    <xf numFmtId="0" fontId="46" fillId="0" borderId="27" applyNumberFormat="0" applyFill="0" applyAlignment="0" applyProtection="0"/>
    <xf numFmtId="0" fontId="14" fillId="0" borderId="0" applyNumberFormat="0" applyFill="0" applyBorder="0" applyAlignment="0" applyProtection="0"/>
    <xf numFmtId="0" fontId="47" fillId="0" borderId="0" applyNumberFormat="0" applyFill="0" applyBorder="0" applyAlignment="0" applyProtection="0"/>
  </cellStyleXfs>
  <cellXfs count="170">
    <xf numFmtId="0" fontId="0" fillId="0" borderId="0" xfId="0"/>
    <xf numFmtId="0" fontId="16" fillId="0" borderId="11" xfId="0" applyFont="1" applyFill="1" applyBorder="1" applyAlignment="1">
      <alignment horizontal="center" vertical="center" textRotation="90" wrapText="1"/>
    </xf>
    <xf numFmtId="9" fontId="20" fillId="0" borderId="11" xfId="2" applyFont="1" applyFill="1" applyBorder="1" applyAlignment="1">
      <alignment horizontal="center" vertical="center"/>
    </xf>
    <xf numFmtId="9" fontId="0" fillId="0" borderId="10" xfId="0" applyNumberFormat="1" applyFont="1" applyBorder="1" applyAlignment="1">
      <alignment horizontal="center" vertical="center" wrapText="1"/>
    </xf>
    <xf numFmtId="9" fontId="0" fillId="0" borderId="11" xfId="2" applyFont="1" applyFill="1" applyBorder="1" applyAlignment="1">
      <alignment horizontal="center" vertical="center"/>
    </xf>
    <xf numFmtId="164" fontId="0" fillId="0" borderId="10" xfId="1" applyNumberFormat="1" applyFont="1" applyBorder="1" applyAlignment="1">
      <alignment horizontal="center" vertical="center" wrapText="1"/>
    </xf>
    <xf numFmtId="9" fontId="0" fillId="0" borderId="10" xfId="0" applyNumberFormat="1" applyFont="1" applyFill="1" applyBorder="1" applyAlignment="1">
      <alignment horizontal="center" vertical="center" wrapText="1"/>
    </xf>
    <xf numFmtId="9" fontId="20" fillId="0" borderId="0" xfId="2" applyFont="1" applyFill="1" applyBorder="1" applyAlignment="1">
      <alignment horizontal="center" vertical="center"/>
    </xf>
    <xf numFmtId="9" fontId="0" fillId="0" borderId="12" xfId="0" applyNumberFormat="1" applyFont="1" applyFill="1" applyBorder="1" applyAlignment="1">
      <alignment horizontal="center" vertical="center" wrapText="1"/>
    </xf>
    <xf numFmtId="9" fontId="0" fillId="0" borderId="0" xfId="2" applyFont="1" applyFill="1" applyBorder="1" applyAlignment="1">
      <alignment horizontal="center" vertical="center"/>
    </xf>
    <xf numFmtId="164" fontId="0" fillId="0" borderId="12" xfId="1" applyNumberFormat="1" applyFont="1" applyFill="1" applyBorder="1" applyAlignment="1">
      <alignment horizontal="center" vertical="center" wrapText="1"/>
    </xf>
    <xf numFmtId="9" fontId="0" fillId="0" borderId="12" xfId="2" applyFont="1" applyFill="1" applyBorder="1" applyAlignment="1">
      <alignment horizontal="center" vertical="center"/>
    </xf>
    <xf numFmtId="49" fontId="0" fillId="0" borderId="12" xfId="2" applyNumberFormat="1" applyFont="1" applyFill="1" applyBorder="1" applyAlignment="1">
      <alignment horizontal="center" vertical="center"/>
    </xf>
    <xf numFmtId="0" fontId="0" fillId="0" borderId="12" xfId="0" applyFont="1" applyFill="1" applyBorder="1" applyAlignment="1">
      <alignment horizontal="center" vertical="center" wrapText="1"/>
    </xf>
    <xf numFmtId="49" fontId="0" fillId="0" borderId="10" xfId="2" applyNumberFormat="1" applyFont="1" applyFill="1" applyBorder="1" applyAlignment="1">
      <alignment horizontal="center" vertical="center" wrapText="1"/>
    </xf>
    <xf numFmtId="9" fontId="0" fillId="34" borderId="10" xfId="2" applyNumberFormat="1" applyFont="1" applyFill="1" applyBorder="1" applyAlignment="1">
      <alignment horizontal="center" vertical="center"/>
    </xf>
    <xf numFmtId="166" fontId="0" fillId="0" borderId="12" xfId="1" applyNumberFormat="1" applyFont="1" applyFill="1" applyBorder="1" applyAlignment="1">
      <alignment horizontal="center" vertical="center"/>
    </xf>
    <xf numFmtId="167" fontId="0" fillId="0" borderId="10" xfId="1" applyNumberFormat="1" applyFont="1" applyFill="1" applyBorder="1" applyAlignment="1">
      <alignment horizontal="center" vertical="center"/>
    </xf>
    <xf numFmtId="9" fontId="0" fillId="0" borderId="10" xfId="2" applyFont="1" applyFill="1" applyBorder="1" applyAlignment="1">
      <alignment horizontal="center" vertical="center" wrapText="1"/>
    </xf>
    <xf numFmtId="0" fontId="16" fillId="0" borderId="28" xfId="0" applyFont="1" applyBorder="1" applyAlignment="1">
      <alignment horizontal="center" vertical="center" wrapText="1"/>
    </xf>
    <xf numFmtId="14" fontId="0" fillId="0" borderId="10" xfId="2" applyNumberFormat="1" applyFont="1" applyFill="1" applyBorder="1" applyAlignment="1">
      <alignment horizontal="center" vertical="center"/>
    </xf>
    <xf numFmtId="0" fontId="16" fillId="0" borderId="0" xfId="0" applyFont="1"/>
    <xf numFmtId="14" fontId="0" fillId="0" borderId="11" xfId="2" applyNumberFormat="1" applyFont="1" applyFill="1" applyBorder="1" applyAlignment="1">
      <alignment horizontal="center" vertical="center"/>
    </xf>
    <xf numFmtId="14" fontId="0" fillId="0" borderId="12" xfId="2" applyNumberFormat="1" applyFont="1" applyFill="1" applyBorder="1" applyAlignment="1">
      <alignment horizontal="center" vertical="center"/>
    </xf>
    <xf numFmtId="14" fontId="0" fillId="0" borderId="0" xfId="2" applyNumberFormat="1" applyFont="1" applyFill="1" applyBorder="1" applyAlignment="1">
      <alignment horizontal="center" vertical="center"/>
    </xf>
    <xf numFmtId="9" fontId="0" fillId="62" borderId="10" xfId="0" applyNumberFormat="1" applyFont="1" applyFill="1" applyBorder="1" applyAlignment="1">
      <alignment horizontal="center" vertical="center" wrapText="1"/>
    </xf>
    <xf numFmtId="9" fontId="0" fillId="63" borderId="10" xfId="0" applyNumberFormat="1" applyFont="1" applyFill="1" applyBorder="1" applyAlignment="1">
      <alignment horizontal="center" vertical="center" wrapText="1"/>
    </xf>
    <xf numFmtId="49" fontId="0" fillId="0" borderId="12" xfId="2" applyNumberFormat="1" applyFont="1" applyFill="1" applyBorder="1" applyAlignment="1">
      <alignment horizontal="center" vertical="center" wrapText="1"/>
    </xf>
    <xf numFmtId="0" fontId="0" fillId="0" borderId="10" xfId="0" applyFont="1" applyBorder="1" applyAlignment="1">
      <alignment horizontal="center" vertical="center" wrapText="1"/>
    </xf>
    <xf numFmtId="0" fontId="0" fillId="0" borderId="0" xfId="0" applyAlignment="1">
      <alignment horizontal="center" vertical="center"/>
    </xf>
    <xf numFmtId="0" fontId="0" fillId="0" borderId="0" xfId="0" applyFill="1" applyAlignment="1">
      <alignment horizontal="center" vertical="center"/>
    </xf>
    <xf numFmtId="0" fontId="49" fillId="0" borderId="0" xfId="0" applyFont="1" applyAlignment="1">
      <alignment horizontal="center" vertical="center"/>
    </xf>
    <xf numFmtId="166" fontId="0" fillId="0" borderId="0" xfId="1" applyNumberFormat="1" applyFont="1" applyAlignment="1">
      <alignment horizontal="center" vertical="center"/>
    </xf>
    <xf numFmtId="0" fontId="18" fillId="0" borderId="0" xfId="0" applyFont="1" applyAlignment="1">
      <alignment horizontal="center" vertical="center"/>
    </xf>
    <xf numFmtId="0" fontId="19" fillId="0"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1" fillId="0" borderId="12" xfId="0" applyFont="1" applyFill="1" applyBorder="1" applyAlignment="1">
      <alignment horizontal="center" vertical="center" wrapText="1"/>
    </xf>
    <xf numFmtId="164" fontId="20" fillId="0" borderId="12" xfId="1" applyNumberFormat="1" applyFont="1" applyFill="1" applyBorder="1" applyAlignment="1">
      <alignment horizontal="center" vertical="center" wrapText="1"/>
    </xf>
    <xf numFmtId="0" fontId="20" fillId="0" borderId="12" xfId="0" applyFont="1" applyFill="1" applyBorder="1" applyAlignment="1">
      <alignment horizontal="center" vertical="center" wrapText="1"/>
    </xf>
    <xf numFmtId="9" fontId="20" fillId="0" borderId="12" xfId="0" applyNumberFormat="1" applyFont="1" applyFill="1" applyBorder="1" applyAlignment="1">
      <alignment horizontal="center" vertical="center" wrapText="1"/>
    </xf>
    <xf numFmtId="14" fontId="20" fillId="0" borderId="12" xfId="2" applyNumberFormat="1" applyFont="1" applyFill="1" applyBorder="1" applyAlignment="1">
      <alignment horizontal="center" vertical="center"/>
    </xf>
    <xf numFmtId="14" fontId="20" fillId="0" borderId="0" xfId="2" applyNumberFormat="1" applyFont="1" applyFill="1" applyBorder="1" applyAlignment="1">
      <alignment horizontal="center" vertical="center"/>
    </xf>
    <xf numFmtId="9" fontId="20" fillId="0" borderId="12" xfId="2" applyFont="1" applyFill="1" applyBorder="1" applyAlignment="1">
      <alignment horizontal="center" vertical="center"/>
    </xf>
    <xf numFmtId="49" fontId="20" fillId="0" borderId="12" xfId="2" applyNumberFormat="1" applyFont="1" applyFill="1" applyBorder="1" applyAlignment="1">
      <alignment horizontal="center" vertical="center"/>
    </xf>
    <xf numFmtId="166" fontId="20" fillId="0" borderId="12" xfId="1" applyNumberFormat="1" applyFont="1" applyFill="1" applyBorder="1" applyAlignment="1">
      <alignment horizontal="center" vertical="center"/>
    </xf>
    <xf numFmtId="0" fontId="18" fillId="0" borderId="30" xfId="0" applyFont="1" applyFill="1" applyBorder="1" applyAlignment="1">
      <alignment horizontal="center" vertical="center" wrapText="1"/>
    </xf>
    <xf numFmtId="0" fontId="18" fillId="0" borderId="31" xfId="0" applyFont="1" applyFill="1" applyBorder="1" applyAlignment="1">
      <alignment horizontal="center" vertical="center" wrapText="1"/>
    </xf>
    <xf numFmtId="0" fontId="0" fillId="33" borderId="12" xfId="0" applyFont="1" applyFill="1" applyBorder="1" applyAlignment="1">
      <alignment horizontal="center" vertical="center" wrapText="1"/>
    </xf>
    <xf numFmtId="9" fontId="20" fillId="33" borderId="0" xfId="2" applyFont="1" applyFill="1" applyBorder="1" applyAlignment="1">
      <alignment horizontal="center" vertical="center"/>
    </xf>
    <xf numFmtId="164" fontId="0" fillId="33" borderId="12" xfId="1" applyNumberFormat="1" applyFont="1" applyFill="1" applyBorder="1" applyAlignment="1">
      <alignment horizontal="center" vertical="center" wrapText="1"/>
    </xf>
    <xf numFmtId="9" fontId="0" fillId="33" borderId="0" xfId="2" applyFont="1" applyFill="1" applyBorder="1" applyAlignment="1">
      <alignment horizontal="center" vertical="center"/>
    </xf>
    <xf numFmtId="9" fontId="0" fillId="33" borderId="12" xfId="0" applyNumberFormat="1" applyFont="1" applyFill="1" applyBorder="1" applyAlignment="1">
      <alignment horizontal="center" vertical="center" wrapText="1"/>
    </xf>
    <xf numFmtId="14" fontId="0" fillId="33" borderId="12" xfId="2" applyNumberFormat="1" applyFont="1" applyFill="1" applyBorder="1" applyAlignment="1">
      <alignment horizontal="center" vertical="center"/>
    </xf>
    <xf numFmtId="14" fontId="0" fillId="33" borderId="0" xfId="2" applyNumberFormat="1" applyFont="1" applyFill="1" applyBorder="1" applyAlignment="1">
      <alignment horizontal="center" vertical="center"/>
    </xf>
    <xf numFmtId="9" fontId="0" fillId="33" borderId="12" xfId="2" applyFont="1" applyFill="1" applyBorder="1" applyAlignment="1">
      <alignment horizontal="center" vertical="center"/>
    </xf>
    <xf numFmtId="49" fontId="0" fillId="33" borderId="12" xfId="2" applyNumberFormat="1" applyFont="1" applyFill="1" applyBorder="1" applyAlignment="1">
      <alignment horizontal="center" vertical="center" wrapText="1"/>
    </xf>
    <xf numFmtId="166" fontId="0" fillId="33" borderId="12" xfId="1" applyNumberFormat="1" applyFont="1" applyFill="1" applyBorder="1" applyAlignment="1">
      <alignment horizontal="center" vertical="center"/>
    </xf>
    <xf numFmtId="49" fontId="0" fillId="33" borderId="12" xfId="2" applyNumberFormat="1" applyFont="1" applyFill="1" applyBorder="1" applyAlignment="1">
      <alignment horizontal="center" vertical="center"/>
    </xf>
    <xf numFmtId="9" fontId="0" fillId="0" borderId="30" xfId="2" applyFont="1" applyFill="1" applyBorder="1" applyAlignment="1">
      <alignment horizontal="center" vertical="center"/>
    </xf>
    <xf numFmtId="9" fontId="0" fillId="0" borderId="33" xfId="2" applyFont="1" applyFill="1" applyBorder="1" applyAlignment="1">
      <alignment horizontal="center" vertical="center"/>
    </xf>
    <xf numFmtId="9" fontId="0" fillId="0" borderId="34" xfId="0" applyNumberFormat="1" applyFont="1" applyFill="1" applyBorder="1" applyAlignment="1">
      <alignment horizontal="center" vertical="center" wrapText="1"/>
    </xf>
    <xf numFmtId="0" fontId="0" fillId="0" borderId="0" xfId="0" applyFont="1"/>
    <xf numFmtId="9" fontId="0" fillId="34" borderId="10" xfId="0" applyNumberFormat="1" applyFont="1" applyFill="1" applyBorder="1" applyAlignment="1">
      <alignment horizontal="center" vertical="center" wrapText="1"/>
    </xf>
    <xf numFmtId="164" fontId="0" fillId="0" borderId="10" xfId="1" applyNumberFormat="1" applyFont="1" applyFill="1" applyBorder="1" applyAlignment="1">
      <alignment horizontal="center" vertical="center" wrapText="1"/>
    </xf>
    <xf numFmtId="9" fontId="0" fillId="63" borderId="10" xfId="2" applyNumberFormat="1" applyFont="1" applyFill="1" applyBorder="1" applyAlignment="1">
      <alignment horizontal="center" vertical="center"/>
    </xf>
    <xf numFmtId="9" fontId="0" fillId="62" borderId="10" xfId="2" applyNumberFormat="1" applyFont="1" applyFill="1" applyBorder="1" applyAlignment="1">
      <alignment horizontal="center" vertical="center"/>
    </xf>
    <xf numFmtId="49" fontId="0" fillId="0" borderId="34" xfId="2" applyNumberFormat="1" applyFont="1" applyFill="1" applyBorder="1" applyAlignment="1">
      <alignment horizontal="center" vertical="center"/>
    </xf>
    <xf numFmtId="49" fontId="0" fillId="34" borderId="10" xfId="2" applyNumberFormat="1" applyFont="1" applyFill="1" applyBorder="1" applyAlignment="1">
      <alignment horizontal="center" vertical="center" wrapText="1"/>
    </xf>
    <xf numFmtId="49" fontId="50" fillId="0" borderId="10" xfId="2" applyNumberFormat="1" applyFont="1" applyFill="1" applyBorder="1" applyAlignment="1">
      <alignment horizontal="center" vertical="center" wrapText="1"/>
    </xf>
    <xf numFmtId="0" fontId="21" fillId="0" borderId="36" xfId="0" applyFont="1" applyFill="1" applyBorder="1" applyAlignment="1">
      <alignment horizontal="center" vertical="center" wrapText="1"/>
    </xf>
    <xf numFmtId="9" fontId="20" fillId="0" borderId="35" xfId="2" applyFont="1" applyFill="1" applyBorder="1" applyAlignment="1">
      <alignment horizontal="center" vertical="center"/>
    </xf>
    <xf numFmtId="164" fontId="20" fillId="0" borderId="36" xfId="1" applyNumberFormat="1" applyFont="1" applyFill="1" applyBorder="1" applyAlignment="1">
      <alignment horizontal="center" vertical="center" wrapText="1"/>
    </xf>
    <xf numFmtId="0" fontId="20" fillId="0" borderId="36" xfId="0" applyFont="1" applyFill="1" applyBorder="1" applyAlignment="1">
      <alignment horizontal="center" vertical="center" wrapText="1"/>
    </xf>
    <xf numFmtId="9" fontId="20" fillId="0" borderId="36" xfId="0" applyNumberFormat="1" applyFont="1" applyFill="1" applyBorder="1" applyAlignment="1">
      <alignment horizontal="center" vertical="center" wrapText="1"/>
    </xf>
    <xf numFmtId="9" fontId="20" fillId="0" borderId="36" xfId="2" applyFont="1" applyFill="1" applyBorder="1" applyAlignment="1">
      <alignment horizontal="center" vertical="center"/>
    </xf>
    <xf numFmtId="49" fontId="20" fillId="0" borderId="36" xfId="2" applyNumberFormat="1" applyFont="1" applyFill="1" applyBorder="1" applyAlignment="1">
      <alignment horizontal="center" vertical="center"/>
    </xf>
    <xf numFmtId="166" fontId="20" fillId="0" borderId="36" xfId="1" applyNumberFormat="1" applyFont="1" applyFill="1" applyBorder="1" applyAlignment="1">
      <alignment horizontal="center" vertical="center"/>
    </xf>
    <xf numFmtId="0" fontId="16" fillId="0" borderId="37" xfId="0" applyFont="1" applyBorder="1" applyAlignment="1">
      <alignment horizontal="center" vertical="center" wrapText="1"/>
    </xf>
    <xf numFmtId="49" fontId="0" fillId="33" borderId="38" xfId="2" applyNumberFormat="1" applyFont="1" applyFill="1" applyBorder="1" applyAlignment="1">
      <alignment horizontal="center" vertical="center"/>
    </xf>
    <xf numFmtId="9" fontId="0" fillId="34" borderId="39" xfId="2" applyNumberFormat="1" applyFont="1" applyFill="1" applyBorder="1" applyAlignment="1">
      <alignment horizontal="center" vertical="center"/>
    </xf>
    <xf numFmtId="49" fontId="0" fillId="0" borderId="38" xfId="2" applyNumberFormat="1" applyFont="1" applyFill="1" applyBorder="1" applyAlignment="1">
      <alignment horizontal="center" vertical="center"/>
    </xf>
    <xf numFmtId="9" fontId="0" fillId="63" borderId="39" xfId="2" applyNumberFormat="1" applyFont="1" applyFill="1" applyBorder="1" applyAlignment="1">
      <alignment horizontal="center" vertical="center"/>
    </xf>
    <xf numFmtId="9" fontId="0" fillId="62" borderId="39" xfId="2" applyNumberFormat="1" applyFont="1" applyFill="1" applyBorder="1" applyAlignment="1">
      <alignment horizontal="center" vertical="center"/>
    </xf>
    <xf numFmtId="49" fontId="20" fillId="0" borderId="38" xfId="2" applyNumberFormat="1" applyFont="1" applyFill="1" applyBorder="1" applyAlignment="1">
      <alignment horizontal="center" vertical="center"/>
    </xf>
    <xf numFmtId="0" fontId="0" fillId="0" borderId="38" xfId="0" applyFont="1" applyFill="1" applyBorder="1" applyAlignment="1">
      <alignment horizontal="center" vertical="center" wrapText="1"/>
    </xf>
    <xf numFmtId="49" fontId="20" fillId="0" borderId="40" xfId="2" applyNumberFormat="1" applyFont="1" applyFill="1" applyBorder="1" applyAlignment="1">
      <alignment horizontal="center" vertical="center"/>
    </xf>
    <xf numFmtId="14" fontId="50" fillId="0" borderId="0" xfId="0" applyNumberFormat="1" applyFont="1" applyAlignment="1">
      <alignment horizontal="center" vertical="center"/>
    </xf>
    <xf numFmtId="166" fontId="51" fillId="0" borderId="0" xfId="1" applyNumberFormat="1" applyFont="1" applyAlignment="1">
      <alignment horizontal="center" vertical="center"/>
    </xf>
    <xf numFmtId="0" fontId="52" fillId="0" borderId="0" xfId="0" applyFont="1" applyAlignment="1">
      <alignment horizontal="center" vertical="center"/>
    </xf>
    <xf numFmtId="0" fontId="51" fillId="0" borderId="0" xfId="0" applyFont="1" applyFill="1" applyAlignment="1">
      <alignment horizontal="center" vertical="center"/>
    </xf>
    <xf numFmtId="0" fontId="51" fillId="0" borderId="0" xfId="0" applyFont="1" applyAlignment="1">
      <alignment horizontal="center" vertical="center"/>
    </xf>
    <xf numFmtId="0" fontId="0" fillId="0" borderId="10" xfId="0" applyFont="1" applyFill="1" applyBorder="1" applyAlignment="1">
      <alignment horizontal="center" vertical="center" wrapText="1"/>
    </xf>
    <xf numFmtId="9" fontId="20" fillId="0" borderId="33" xfId="2" applyFont="1" applyFill="1" applyBorder="1" applyAlignment="1">
      <alignment horizontal="center" vertical="center"/>
    </xf>
    <xf numFmtId="0" fontId="0" fillId="33" borderId="41" xfId="0" applyFont="1" applyFill="1" applyBorder="1" applyAlignment="1">
      <alignment horizontal="center" vertical="center" wrapText="1"/>
    </xf>
    <xf numFmtId="49" fontId="0" fillId="0" borderId="10" xfId="2" quotePrefix="1" applyNumberFormat="1" applyFont="1" applyFill="1" applyBorder="1" applyAlignment="1">
      <alignment horizontal="center" vertical="center" wrapText="1"/>
    </xf>
    <xf numFmtId="49" fontId="50" fillId="0" borderId="10" xfId="2" quotePrefix="1" applyNumberFormat="1" applyFont="1" applyFill="1" applyBorder="1" applyAlignment="1">
      <alignment horizontal="center" vertical="center" wrapText="1"/>
    </xf>
    <xf numFmtId="9" fontId="0" fillId="0" borderId="10" xfId="2" applyNumberFormat="1" applyFont="1" applyFill="1" applyBorder="1" applyAlignment="1">
      <alignment horizontal="center" vertical="center" wrapText="1"/>
    </xf>
    <xf numFmtId="167" fontId="50" fillId="0" borderId="10" xfId="1" applyNumberFormat="1" applyFont="1" applyFill="1" applyBorder="1" applyAlignment="1">
      <alignment horizontal="center" vertical="center"/>
    </xf>
    <xf numFmtId="9" fontId="50" fillId="0" borderId="11" xfId="2" applyFont="1" applyFill="1" applyBorder="1" applyAlignment="1">
      <alignment horizontal="center" vertical="center"/>
    </xf>
    <xf numFmtId="14" fontId="50" fillId="0" borderId="10" xfId="2" applyNumberFormat="1" applyFont="1" applyFill="1" applyBorder="1" applyAlignment="1">
      <alignment horizontal="center" vertical="center"/>
    </xf>
    <xf numFmtId="14" fontId="50" fillId="0" borderId="11" xfId="2" applyNumberFormat="1" applyFont="1" applyFill="1" applyBorder="1" applyAlignment="1">
      <alignment horizontal="center" vertical="center"/>
    </xf>
    <xf numFmtId="0" fontId="0" fillId="0" borderId="32" xfId="0" applyBorder="1" applyAlignment="1">
      <alignment horizontal="center" vertical="center" wrapText="1"/>
    </xf>
    <xf numFmtId="17" fontId="50" fillId="0" borderId="0" xfId="0" applyNumberFormat="1" applyFont="1" applyAlignment="1">
      <alignment horizontal="center" vertical="center"/>
    </xf>
    <xf numFmtId="49" fontId="0" fillId="0" borderId="42" xfId="2" quotePrefix="1" applyNumberFormat="1" applyFont="1" applyFill="1" applyBorder="1" applyAlignment="1">
      <alignment horizontal="center" vertical="center" wrapText="1"/>
    </xf>
    <xf numFmtId="9" fontId="0" fillId="0" borderId="42" xfId="2" applyFont="1" applyFill="1" applyBorder="1" applyAlignment="1">
      <alignment horizontal="center" vertical="center" wrapText="1"/>
    </xf>
    <xf numFmtId="0" fontId="0" fillId="0" borderId="32" xfId="0" applyBorder="1" applyAlignment="1">
      <alignment horizontal="center" vertical="center"/>
    </xf>
    <xf numFmtId="167" fontId="0" fillId="0" borderId="42" xfId="1" applyNumberFormat="1" applyFont="1" applyFill="1" applyBorder="1" applyAlignment="1">
      <alignment horizontal="center" vertical="center"/>
    </xf>
    <xf numFmtId="49" fontId="0" fillId="0" borderId="42" xfId="2" applyNumberFormat="1" applyFont="1" applyFill="1" applyBorder="1" applyAlignment="1">
      <alignment horizontal="center" vertical="center" wrapText="1"/>
    </xf>
    <xf numFmtId="9" fontId="0" fillId="0" borderId="42" xfId="0" applyNumberFormat="1" applyFont="1" applyFill="1" applyBorder="1" applyAlignment="1">
      <alignment horizontal="center" vertical="center" wrapText="1"/>
    </xf>
    <xf numFmtId="9" fontId="0" fillId="0" borderId="42" xfId="0" applyNumberFormat="1" applyFont="1" applyBorder="1" applyAlignment="1">
      <alignment horizontal="center" vertical="center" wrapText="1"/>
    </xf>
    <xf numFmtId="14" fontId="0" fillId="0" borderId="42" xfId="2" applyNumberFormat="1" applyFont="1" applyFill="1" applyBorder="1" applyAlignment="1">
      <alignment horizontal="center" vertical="center"/>
    </xf>
    <xf numFmtId="14" fontId="0" fillId="0" borderId="32" xfId="0" applyNumberFormat="1" applyBorder="1" applyAlignment="1">
      <alignment horizontal="center" vertical="center"/>
    </xf>
    <xf numFmtId="9" fontId="0" fillId="0" borderId="32" xfId="0" applyNumberFormat="1" applyBorder="1" applyAlignment="1">
      <alignment horizontal="center" vertical="center"/>
    </xf>
    <xf numFmtId="167" fontId="0" fillId="0" borderId="32" xfId="1" applyNumberFormat="1" applyFont="1" applyFill="1" applyBorder="1" applyAlignment="1">
      <alignment horizontal="center" vertical="center"/>
    </xf>
    <xf numFmtId="9" fontId="0" fillId="0" borderId="32" xfId="2" applyFont="1" applyFill="1" applyBorder="1" applyAlignment="1">
      <alignment horizontal="center" vertical="center" wrapText="1"/>
    </xf>
    <xf numFmtId="0" fontId="0" fillId="34" borderId="32" xfId="0" applyFill="1" applyBorder="1" applyAlignment="1">
      <alignment horizontal="center" vertical="center"/>
    </xf>
    <xf numFmtId="0" fontId="0" fillId="0" borderId="32" xfId="0" quotePrefix="1" applyBorder="1" applyAlignment="1">
      <alignment horizontal="center" vertical="center" wrapText="1"/>
    </xf>
    <xf numFmtId="167" fontId="0" fillId="0" borderId="0" xfId="0" applyNumberFormat="1" applyAlignment="1">
      <alignment horizontal="center" vertical="center"/>
    </xf>
    <xf numFmtId="0" fontId="0" fillId="0" borderId="43" xfId="0" applyBorder="1" applyAlignment="1">
      <alignment horizontal="center" vertical="center" wrapText="1"/>
    </xf>
    <xf numFmtId="167" fontId="0" fillId="0" borderId="32" xfId="0" applyNumberFormat="1" applyBorder="1" applyAlignment="1">
      <alignment horizontal="center" vertical="center"/>
    </xf>
    <xf numFmtId="167" fontId="0" fillId="0" borderId="32" xfId="1" applyNumberFormat="1" applyFont="1" applyBorder="1" applyAlignment="1">
      <alignment horizontal="center" vertical="center"/>
    </xf>
    <xf numFmtId="164" fontId="50" fillId="0" borderId="10" xfId="1" applyNumberFormat="1" applyFont="1" applyBorder="1" applyAlignment="1">
      <alignment horizontal="center" vertical="center" wrapText="1"/>
    </xf>
    <xf numFmtId="9" fontId="0" fillId="34" borderId="44" xfId="2" applyNumberFormat="1" applyFont="1" applyFill="1" applyBorder="1" applyAlignment="1">
      <alignment horizontal="center" vertical="center"/>
    </xf>
    <xf numFmtId="0" fontId="0" fillId="62" borderId="32" xfId="0" applyFill="1" applyBorder="1" applyAlignment="1">
      <alignment horizontal="center" vertical="center"/>
    </xf>
    <xf numFmtId="17" fontId="50" fillId="0" borderId="0" xfId="0" applyNumberFormat="1" applyFont="1" applyFill="1" applyAlignment="1">
      <alignment horizontal="center" vertical="center"/>
    </xf>
    <xf numFmtId="167" fontId="0" fillId="64" borderId="10" xfId="1" applyNumberFormat="1" applyFont="1" applyFill="1" applyBorder="1" applyAlignment="1">
      <alignment horizontal="center" vertical="center"/>
    </xf>
    <xf numFmtId="9" fontId="0" fillId="64" borderId="11" xfId="2" applyFont="1" applyFill="1" applyBorder="1" applyAlignment="1">
      <alignment horizontal="center" vertical="center"/>
    </xf>
    <xf numFmtId="9" fontId="0" fillId="64" borderId="10" xfId="2" applyFont="1" applyFill="1" applyBorder="1" applyAlignment="1">
      <alignment horizontal="center" vertical="center" wrapText="1"/>
    </xf>
    <xf numFmtId="9" fontId="0" fillId="0" borderId="32" xfId="0" applyNumberFormat="1" applyFont="1" applyFill="1" applyBorder="1" applyAlignment="1">
      <alignment horizontal="center" vertical="center" wrapText="1"/>
    </xf>
    <xf numFmtId="167" fontId="0" fillId="0" borderId="0" xfId="0" applyNumberFormat="1" applyFill="1" applyAlignment="1">
      <alignment horizontal="center" vertical="center"/>
    </xf>
    <xf numFmtId="9" fontId="0" fillId="62" borderId="42" xfId="2" applyNumberFormat="1" applyFont="1" applyFill="1" applyBorder="1" applyAlignment="1">
      <alignment horizontal="center" vertical="center"/>
    </xf>
    <xf numFmtId="167" fontId="50" fillId="0" borderId="11" xfId="2" applyNumberFormat="1" applyFont="1" applyFill="1" applyBorder="1" applyAlignment="1">
      <alignment horizontal="center" vertical="center"/>
    </xf>
    <xf numFmtId="167" fontId="0" fillId="0" borderId="11" xfId="2" applyNumberFormat="1" applyFont="1" applyFill="1" applyBorder="1" applyAlignment="1">
      <alignment horizontal="center" vertical="center"/>
    </xf>
    <xf numFmtId="9" fontId="0" fillId="65" borderId="39" xfId="2" applyNumberFormat="1" applyFont="1" applyFill="1" applyBorder="1" applyAlignment="1">
      <alignment horizontal="center" vertical="center"/>
    </xf>
    <xf numFmtId="0" fontId="50" fillId="0" borderId="10" xfId="0" applyFont="1" applyFill="1" applyBorder="1" applyAlignment="1">
      <alignment horizontal="center" vertical="center" wrapText="1"/>
    </xf>
    <xf numFmtId="0" fontId="0" fillId="0" borderId="42" xfId="0" applyFont="1" applyFill="1" applyBorder="1" applyAlignment="1">
      <alignment horizontal="center" vertical="center" wrapText="1"/>
    </xf>
    <xf numFmtId="0" fontId="0" fillId="0" borderId="32" xfId="0" applyFill="1" applyBorder="1" applyAlignment="1">
      <alignment horizontal="center" vertical="center" wrapText="1"/>
    </xf>
    <xf numFmtId="0" fontId="0" fillId="0" borderId="32" xfId="0" applyFill="1" applyBorder="1" applyAlignment="1">
      <alignment horizontal="center" vertical="center"/>
    </xf>
    <xf numFmtId="0" fontId="0" fillId="0" borderId="30" xfId="0" applyFill="1" applyBorder="1" applyAlignment="1">
      <alignment horizontal="center" vertical="center"/>
    </xf>
    <xf numFmtId="0" fontId="0" fillId="0" borderId="11" xfId="0" applyFill="1" applyBorder="1" applyAlignment="1">
      <alignment horizontal="center" vertical="center"/>
    </xf>
    <xf numFmtId="0" fontId="0" fillId="0" borderId="45" xfId="0" applyBorder="1" applyAlignment="1">
      <alignment horizontal="center" vertical="center" wrapText="1"/>
    </xf>
    <xf numFmtId="0" fontId="0" fillId="0" borderId="41" xfId="0" applyBorder="1" applyAlignment="1">
      <alignment horizontal="center" vertical="center"/>
    </xf>
    <xf numFmtId="0" fontId="0" fillId="0" borderId="46" xfId="0" applyBorder="1" applyAlignment="1">
      <alignment horizontal="center" vertical="center" wrapText="1"/>
    </xf>
    <xf numFmtId="0" fontId="0" fillId="0" borderId="12" xfId="0" applyBorder="1" applyAlignment="1">
      <alignment horizontal="center" vertical="center"/>
    </xf>
    <xf numFmtId="0" fontId="0" fillId="0" borderId="34" xfId="0" applyBorder="1" applyAlignment="1">
      <alignment horizontal="center" vertical="center"/>
    </xf>
    <xf numFmtId="0" fontId="0" fillId="0" borderId="10" xfId="0" applyBorder="1" applyAlignment="1">
      <alignment horizontal="center" vertical="center"/>
    </xf>
    <xf numFmtId="0" fontId="0" fillId="0" borderId="42" xfId="0" applyBorder="1" applyAlignment="1">
      <alignment horizontal="center" vertical="center"/>
    </xf>
    <xf numFmtId="14" fontId="0" fillId="0" borderId="42" xfId="0" applyNumberFormat="1" applyBorder="1" applyAlignment="1">
      <alignment horizontal="center" vertical="center"/>
    </xf>
    <xf numFmtId="14" fontId="0" fillId="0" borderId="10" xfId="0" applyNumberFormat="1" applyBorder="1" applyAlignment="1">
      <alignment horizontal="center" vertical="center"/>
    </xf>
    <xf numFmtId="0" fontId="0" fillId="34" borderId="11" xfId="0" applyFill="1" applyBorder="1" applyAlignment="1">
      <alignment horizontal="center" vertical="center"/>
    </xf>
    <xf numFmtId="0" fontId="0" fillId="34" borderId="10" xfId="0" applyFill="1" applyBorder="1" applyAlignment="1">
      <alignment horizontal="center" vertical="center"/>
    </xf>
    <xf numFmtId="0" fontId="0" fillId="0" borderId="42" xfId="0" applyBorder="1" applyAlignment="1">
      <alignment horizontal="center" vertical="center" wrapText="1"/>
    </xf>
    <xf numFmtId="0" fontId="0" fillId="0" borderId="10" xfId="0" applyBorder="1" applyAlignment="1">
      <alignment horizontal="center" vertical="center" wrapText="1"/>
    </xf>
    <xf numFmtId="166" fontId="0" fillId="0" borderId="41" xfId="1" applyNumberFormat="1" applyFont="1" applyBorder="1" applyAlignment="1">
      <alignment horizontal="center" vertical="center"/>
    </xf>
    <xf numFmtId="166" fontId="0" fillId="0" borderId="10" xfId="1" applyNumberFormat="1" applyFont="1" applyBorder="1" applyAlignment="1">
      <alignment horizontal="center" vertical="center"/>
    </xf>
    <xf numFmtId="166" fontId="0" fillId="0" borderId="42" xfId="1" applyNumberFormat="1" applyFont="1" applyBorder="1" applyAlignment="1">
      <alignment horizontal="center" vertical="center"/>
    </xf>
    <xf numFmtId="166" fontId="0" fillId="0" borderId="12" xfId="1" applyNumberFormat="1" applyFont="1" applyBorder="1" applyAlignment="1">
      <alignment horizontal="center" vertical="center"/>
    </xf>
    <xf numFmtId="0" fontId="0" fillId="0" borderId="47" xfId="0" applyBorder="1" applyAlignment="1">
      <alignment horizontal="center" vertical="center" wrapText="1"/>
    </xf>
    <xf numFmtId="0" fontId="0" fillId="0" borderId="41" xfId="0" applyBorder="1" applyAlignment="1">
      <alignment horizontal="center" vertical="center" wrapText="1"/>
    </xf>
    <xf numFmtId="0" fontId="0" fillId="0" borderId="30" xfId="0" applyBorder="1" applyAlignment="1">
      <alignment horizontal="center" vertical="center"/>
    </xf>
    <xf numFmtId="0" fontId="0" fillId="0" borderId="10" xfId="0" quotePrefix="1" applyBorder="1" applyAlignment="1">
      <alignment horizontal="center" vertical="center" wrapText="1"/>
    </xf>
    <xf numFmtId="0" fontId="0" fillId="0" borderId="48" xfId="0" quotePrefix="1" applyBorder="1" applyAlignment="1">
      <alignment horizontal="center" vertical="center" wrapText="1"/>
    </xf>
    <xf numFmtId="167" fontId="0" fillId="66" borderId="10" xfId="1" applyNumberFormat="1" applyFont="1" applyFill="1" applyBorder="1" applyAlignment="1">
      <alignment horizontal="center" vertical="center"/>
    </xf>
    <xf numFmtId="0" fontId="18" fillId="33" borderId="32" xfId="0" applyFont="1" applyFill="1" applyBorder="1" applyAlignment="1">
      <alignment horizontal="center" vertical="center"/>
    </xf>
    <xf numFmtId="0" fontId="48" fillId="33" borderId="32" xfId="0" applyFont="1" applyFill="1" applyBorder="1" applyAlignment="1">
      <alignment horizontal="center" vertical="center"/>
    </xf>
    <xf numFmtId="0" fontId="18" fillId="33" borderId="13" xfId="0" applyFont="1" applyFill="1" applyBorder="1" applyAlignment="1">
      <alignment horizontal="center" vertical="center"/>
    </xf>
    <xf numFmtId="0" fontId="18" fillId="33" borderId="24" xfId="0" applyFont="1" applyFill="1" applyBorder="1" applyAlignment="1">
      <alignment horizontal="center" vertical="center"/>
    </xf>
    <xf numFmtId="0" fontId="18" fillId="33" borderId="29" xfId="0" applyFont="1" applyFill="1" applyBorder="1" applyAlignment="1">
      <alignment horizontal="center" vertical="center"/>
    </xf>
    <xf numFmtId="0" fontId="18" fillId="33" borderId="0" xfId="0" applyFont="1" applyFill="1" applyBorder="1" applyAlignment="1">
      <alignment horizontal="center" vertical="center"/>
    </xf>
    <xf numFmtId="0" fontId="18" fillId="33" borderId="31" xfId="0" applyFont="1" applyFill="1" applyBorder="1" applyAlignment="1">
      <alignment horizontal="center" vertical="center"/>
    </xf>
  </cellXfs>
  <cellStyles count="320">
    <cellStyle name="20% - Accent1 2" xfId="3" xr:uid="{00000000-0005-0000-0000-000000000000}"/>
    <cellStyle name="20% - Accent1 2 2" xfId="4" xr:uid="{00000000-0005-0000-0000-000001000000}"/>
    <cellStyle name="20% - Accent1 3" xfId="5" xr:uid="{00000000-0005-0000-0000-000002000000}"/>
    <cellStyle name="20% - Accent1 3 2" xfId="6" xr:uid="{00000000-0005-0000-0000-000003000000}"/>
    <cellStyle name="20% - Accent1 4" xfId="7" xr:uid="{00000000-0005-0000-0000-000004000000}"/>
    <cellStyle name="20% - Accent1 4 2" xfId="8" xr:uid="{00000000-0005-0000-0000-000005000000}"/>
    <cellStyle name="20% - Accent1 5" xfId="9" xr:uid="{00000000-0005-0000-0000-000006000000}"/>
    <cellStyle name="20% - Accent1 5 2" xfId="10" xr:uid="{00000000-0005-0000-0000-000007000000}"/>
    <cellStyle name="20% - Accent1 6" xfId="11" xr:uid="{00000000-0005-0000-0000-000008000000}"/>
    <cellStyle name="20% - Accent1 7" xfId="12" xr:uid="{00000000-0005-0000-0000-000009000000}"/>
    <cellStyle name="20% - Accent1 8" xfId="13" xr:uid="{00000000-0005-0000-0000-00000A000000}"/>
    <cellStyle name="20% - Accent1 9" xfId="14" xr:uid="{00000000-0005-0000-0000-00000B000000}"/>
    <cellStyle name="20% - Accent2 2" xfId="15" xr:uid="{00000000-0005-0000-0000-00000C000000}"/>
    <cellStyle name="20% - Accent2 2 2" xfId="16" xr:uid="{00000000-0005-0000-0000-00000D000000}"/>
    <cellStyle name="20% - Accent2 3" xfId="17" xr:uid="{00000000-0005-0000-0000-00000E000000}"/>
    <cellStyle name="20% - Accent2 3 2" xfId="18" xr:uid="{00000000-0005-0000-0000-00000F000000}"/>
    <cellStyle name="20% - Accent2 4" xfId="19" xr:uid="{00000000-0005-0000-0000-000010000000}"/>
    <cellStyle name="20% - Accent2 4 2" xfId="20" xr:uid="{00000000-0005-0000-0000-000011000000}"/>
    <cellStyle name="20% - Accent2 5" xfId="21" xr:uid="{00000000-0005-0000-0000-000012000000}"/>
    <cellStyle name="20% - Accent2 5 2" xfId="22" xr:uid="{00000000-0005-0000-0000-000013000000}"/>
    <cellStyle name="20% - Accent2 6" xfId="23" xr:uid="{00000000-0005-0000-0000-000014000000}"/>
    <cellStyle name="20% - Accent2 7" xfId="24" xr:uid="{00000000-0005-0000-0000-000015000000}"/>
    <cellStyle name="20% - Accent2 8" xfId="25" xr:uid="{00000000-0005-0000-0000-000016000000}"/>
    <cellStyle name="20% - Accent2 9" xfId="26" xr:uid="{00000000-0005-0000-0000-000017000000}"/>
    <cellStyle name="20% - Accent3 2" xfId="27" xr:uid="{00000000-0005-0000-0000-000018000000}"/>
    <cellStyle name="20% - Accent3 2 2" xfId="28" xr:uid="{00000000-0005-0000-0000-000019000000}"/>
    <cellStyle name="20% - Accent3 3" xfId="29" xr:uid="{00000000-0005-0000-0000-00001A000000}"/>
    <cellStyle name="20% - Accent3 3 2" xfId="30" xr:uid="{00000000-0005-0000-0000-00001B000000}"/>
    <cellStyle name="20% - Accent3 4" xfId="31" xr:uid="{00000000-0005-0000-0000-00001C000000}"/>
    <cellStyle name="20% - Accent3 4 2" xfId="32" xr:uid="{00000000-0005-0000-0000-00001D000000}"/>
    <cellStyle name="20% - Accent3 5" xfId="33" xr:uid="{00000000-0005-0000-0000-00001E000000}"/>
    <cellStyle name="20% - Accent3 5 2" xfId="34" xr:uid="{00000000-0005-0000-0000-00001F000000}"/>
    <cellStyle name="20% - Accent3 6" xfId="35" xr:uid="{00000000-0005-0000-0000-000020000000}"/>
    <cellStyle name="20% - Accent3 7" xfId="36" xr:uid="{00000000-0005-0000-0000-000021000000}"/>
    <cellStyle name="20% - Accent3 8" xfId="37" xr:uid="{00000000-0005-0000-0000-000022000000}"/>
    <cellStyle name="20% - Accent3 9" xfId="38" xr:uid="{00000000-0005-0000-0000-000023000000}"/>
    <cellStyle name="20% - Accent4 2" xfId="39" xr:uid="{00000000-0005-0000-0000-000024000000}"/>
    <cellStyle name="20% - Accent4 2 2" xfId="40" xr:uid="{00000000-0005-0000-0000-000025000000}"/>
    <cellStyle name="20% - Accent4 3" xfId="41" xr:uid="{00000000-0005-0000-0000-000026000000}"/>
    <cellStyle name="20% - Accent4 3 2" xfId="42" xr:uid="{00000000-0005-0000-0000-000027000000}"/>
    <cellStyle name="20% - Accent4 4" xfId="43" xr:uid="{00000000-0005-0000-0000-000028000000}"/>
    <cellStyle name="20% - Accent4 4 2" xfId="44" xr:uid="{00000000-0005-0000-0000-000029000000}"/>
    <cellStyle name="20% - Accent4 5" xfId="45" xr:uid="{00000000-0005-0000-0000-00002A000000}"/>
    <cellStyle name="20% - Accent4 5 2" xfId="46" xr:uid="{00000000-0005-0000-0000-00002B000000}"/>
    <cellStyle name="20% - Accent4 6" xfId="47" xr:uid="{00000000-0005-0000-0000-00002C000000}"/>
    <cellStyle name="20% - Accent4 7" xfId="48" xr:uid="{00000000-0005-0000-0000-00002D000000}"/>
    <cellStyle name="20% - Accent4 8" xfId="49" xr:uid="{00000000-0005-0000-0000-00002E000000}"/>
    <cellStyle name="20% - Accent4 9" xfId="50" xr:uid="{00000000-0005-0000-0000-00002F000000}"/>
    <cellStyle name="20% - Accent5 2" xfId="51" xr:uid="{00000000-0005-0000-0000-000030000000}"/>
    <cellStyle name="20% - Accent5 2 2" xfId="52" xr:uid="{00000000-0005-0000-0000-000031000000}"/>
    <cellStyle name="20% - Accent5 3" xfId="53" xr:uid="{00000000-0005-0000-0000-000032000000}"/>
    <cellStyle name="20% - Accent5 3 2" xfId="54" xr:uid="{00000000-0005-0000-0000-000033000000}"/>
    <cellStyle name="20% - Accent5 4" xfId="55" xr:uid="{00000000-0005-0000-0000-000034000000}"/>
    <cellStyle name="20% - Accent5 4 2" xfId="56" xr:uid="{00000000-0005-0000-0000-000035000000}"/>
    <cellStyle name="20% - Accent5 5" xfId="57" xr:uid="{00000000-0005-0000-0000-000036000000}"/>
    <cellStyle name="20% - Accent5 5 2" xfId="58" xr:uid="{00000000-0005-0000-0000-000037000000}"/>
    <cellStyle name="20% - Accent5 6" xfId="59" xr:uid="{00000000-0005-0000-0000-000038000000}"/>
    <cellStyle name="20% - Accent5 7" xfId="60" xr:uid="{00000000-0005-0000-0000-000039000000}"/>
    <cellStyle name="20% - Accent5 8" xfId="61" xr:uid="{00000000-0005-0000-0000-00003A000000}"/>
    <cellStyle name="20% - Accent5 9" xfId="62" xr:uid="{00000000-0005-0000-0000-00003B000000}"/>
    <cellStyle name="20% - Accent6 2" xfId="63" xr:uid="{00000000-0005-0000-0000-00003C000000}"/>
    <cellStyle name="20% - Accent6 2 2" xfId="64" xr:uid="{00000000-0005-0000-0000-00003D000000}"/>
    <cellStyle name="20% - Accent6 3" xfId="65" xr:uid="{00000000-0005-0000-0000-00003E000000}"/>
    <cellStyle name="20% - Accent6 3 2" xfId="66" xr:uid="{00000000-0005-0000-0000-00003F000000}"/>
    <cellStyle name="20% - Accent6 4" xfId="67" xr:uid="{00000000-0005-0000-0000-000040000000}"/>
    <cellStyle name="20% - Accent6 4 2" xfId="68" xr:uid="{00000000-0005-0000-0000-000041000000}"/>
    <cellStyle name="20% - Accent6 5" xfId="69" xr:uid="{00000000-0005-0000-0000-000042000000}"/>
    <cellStyle name="20% - Accent6 5 2" xfId="70" xr:uid="{00000000-0005-0000-0000-000043000000}"/>
    <cellStyle name="20% - Accent6 6" xfId="71" xr:uid="{00000000-0005-0000-0000-000044000000}"/>
    <cellStyle name="20% - Accent6 7" xfId="72" xr:uid="{00000000-0005-0000-0000-000045000000}"/>
    <cellStyle name="20% - Accent6 8" xfId="73" xr:uid="{00000000-0005-0000-0000-000046000000}"/>
    <cellStyle name="20% - Accent6 9" xfId="74" xr:uid="{00000000-0005-0000-0000-000047000000}"/>
    <cellStyle name="40% - Accent1 2" xfId="75" xr:uid="{00000000-0005-0000-0000-000048000000}"/>
    <cellStyle name="40% - Accent1 2 2" xfId="76" xr:uid="{00000000-0005-0000-0000-000049000000}"/>
    <cellStyle name="40% - Accent1 3" xfId="77" xr:uid="{00000000-0005-0000-0000-00004A000000}"/>
    <cellStyle name="40% - Accent1 3 2" xfId="78" xr:uid="{00000000-0005-0000-0000-00004B000000}"/>
    <cellStyle name="40% - Accent1 4" xfId="79" xr:uid="{00000000-0005-0000-0000-00004C000000}"/>
    <cellStyle name="40% - Accent1 4 2" xfId="80" xr:uid="{00000000-0005-0000-0000-00004D000000}"/>
    <cellStyle name="40% - Accent1 5" xfId="81" xr:uid="{00000000-0005-0000-0000-00004E000000}"/>
    <cellStyle name="40% - Accent1 5 2" xfId="82" xr:uid="{00000000-0005-0000-0000-00004F000000}"/>
    <cellStyle name="40% - Accent1 6" xfId="83" xr:uid="{00000000-0005-0000-0000-000050000000}"/>
    <cellStyle name="40% - Accent1 7" xfId="84" xr:uid="{00000000-0005-0000-0000-000051000000}"/>
    <cellStyle name="40% - Accent1 8" xfId="85" xr:uid="{00000000-0005-0000-0000-000052000000}"/>
    <cellStyle name="40% - Accent1 9" xfId="86" xr:uid="{00000000-0005-0000-0000-000053000000}"/>
    <cellStyle name="40% - Accent2 2" xfId="87" xr:uid="{00000000-0005-0000-0000-000054000000}"/>
    <cellStyle name="40% - Accent2 2 2" xfId="88" xr:uid="{00000000-0005-0000-0000-000055000000}"/>
    <cellStyle name="40% - Accent2 3" xfId="89" xr:uid="{00000000-0005-0000-0000-000056000000}"/>
    <cellStyle name="40% - Accent2 3 2" xfId="90" xr:uid="{00000000-0005-0000-0000-000057000000}"/>
    <cellStyle name="40% - Accent2 4" xfId="91" xr:uid="{00000000-0005-0000-0000-000058000000}"/>
    <cellStyle name="40% - Accent2 4 2" xfId="92" xr:uid="{00000000-0005-0000-0000-000059000000}"/>
    <cellStyle name="40% - Accent2 5" xfId="93" xr:uid="{00000000-0005-0000-0000-00005A000000}"/>
    <cellStyle name="40% - Accent2 5 2" xfId="94" xr:uid="{00000000-0005-0000-0000-00005B000000}"/>
    <cellStyle name="40% - Accent2 6" xfId="95" xr:uid="{00000000-0005-0000-0000-00005C000000}"/>
    <cellStyle name="40% - Accent2 7" xfId="96" xr:uid="{00000000-0005-0000-0000-00005D000000}"/>
    <cellStyle name="40% - Accent2 8" xfId="97" xr:uid="{00000000-0005-0000-0000-00005E000000}"/>
    <cellStyle name="40% - Accent2 9" xfId="98" xr:uid="{00000000-0005-0000-0000-00005F000000}"/>
    <cellStyle name="40% - Accent3 2" xfId="99" xr:uid="{00000000-0005-0000-0000-000060000000}"/>
    <cellStyle name="40% - Accent3 2 2" xfId="100" xr:uid="{00000000-0005-0000-0000-000061000000}"/>
    <cellStyle name="40% - Accent3 3" xfId="101" xr:uid="{00000000-0005-0000-0000-000062000000}"/>
    <cellStyle name="40% - Accent3 3 2" xfId="102" xr:uid="{00000000-0005-0000-0000-000063000000}"/>
    <cellStyle name="40% - Accent3 4" xfId="103" xr:uid="{00000000-0005-0000-0000-000064000000}"/>
    <cellStyle name="40% - Accent3 4 2" xfId="104" xr:uid="{00000000-0005-0000-0000-000065000000}"/>
    <cellStyle name="40% - Accent3 5" xfId="105" xr:uid="{00000000-0005-0000-0000-000066000000}"/>
    <cellStyle name="40% - Accent3 5 2" xfId="106" xr:uid="{00000000-0005-0000-0000-000067000000}"/>
    <cellStyle name="40% - Accent3 6" xfId="107" xr:uid="{00000000-0005-0000-0000-000068000000}"/>
    <cellStyle name="40% - Accent3 7" xfId="108" xr:uid="{00000000-0005-0000-0000-000069000000}"/>
    <cellStyle name="40% - Accent3 8" xfId="109" xr:uid="{00000000-0005-0000-0000-00006A000000}"/>
    <cellStyle name="40% - Accent3 9" xfId="110" xr:uid="{00000000-0005-0000-0000-00006B000000}"/>
    <cellStyle name="40% - Accent4 2" xfId="111" xr:uid="{00000000-0005-0000-0000-00006C000000}"/>
    <cellStyle name="40% - Accent4 2 2" xfId="112" xr:uid="{00000000-0005-0000-0000-00006D000000}"/>
    <cellStyle name="40% - Accent4 3" xfId="113" xr:uid="{00000000-0005-0000-0000-00006E000000}"/>
    <cellStyle name="40% - Accent4 3 2" xfId="114" xr:uid="{00000000-0005-0000-0000-00006F000000}"/>
    <cellStyle name="40% - Accent4 4" xfId="115" xr:uid="{00000000-0005-0000-0000-000070000000}"/>
    <cellStyle name="40% - Accent4 4 2" xfId="116" xr:uid="{00000000-0005-0000-0000-000071000000}"/>
    <cellStyle name="40% - Accent4 5" xfId="117" xr:uid="{00000000-0005-0000-0000-000072000000}"/>
    <cellStyle name="40% - Accent4 5 2" xfId="118" xr:uid="{00000000-0005-0000-0000-000073000000}"/>
    <cellStyle name="40% - Accent4 6" xfId="119" xr:uid="{00000000-0005-0000-0000-000074000000}"/>
    <cellStyle name="40% - Accent4 7" xfId="120" xr:uid="{00000000-0005-0000-0000-000075000000}"/>
    <cellStyle name="40% - Accent4 8" xfId="121" xr:uid="{00000000-0005-0000-0000-000076000000}"/>
    <cellStyle name="40% - Accent4 9" xfId="122" xr:uid="{00000000-0005-0000-0000-000077000000}"/>
    <cellStyle name="40% - Accent5 2" xfId="123" xr:uid="{00000000-0005-0000-0000-000078000000}"/>
    <cellStyle name="40% - Accent5 2 2" xfId="124" xr:uid="{00000000-0005-0000-0000-000079000000}"/>
    <cellStyle name="40% - Accent5 3" xfId="125" xr:uid="{00000000-0005-0000-0000-00007A000000}"/>
    <cellStyle name="40% - Accent5 3 2" xfId="126" xr:uid="{00000000-0005-0000-0000-00007B000000}"/>
    <cellStyle name="40% - Accent5 4" xfId="127" xr:uid="{00000000-0005-0000-0000-00007C000000}"/>
    <cellStyle name="40% - Accent5 4 2" xfId="128" xr:uid="{00000000-0005-0000-0000-00007D000000}"/>
    <cellStyle name="40% - Accent5 5" xfId="129" xr:uid="{00000000-0005-0000-0000-00007E000000}"/>
    <cellStyle name="40% - Accent5 5 2" xfId="130" xr:uid="{00000000-0005-0000-0000-00007F000000}"/>
    <cellStyle name="40% - Accent5 6" xfId="131" xr:uid="{00000000-0005-0000-0000-000080000000}"/>
    <cellStyle name="40% - Accent5 7" xfId="132" xr:uid="{00000000-0005-0000-0000-000081000000}"/>
    <cellStyle name="40% - Accent5 8" xfId="133" xr:uid="{00000000-0005-0000-0000-000082000000}"/>
    <cellStyle name="40% - Accent5 9" xfId="134" xr:uid="{00000000-0005-0000-0000-000083000000}"/>
    <cellStyle name="40% - Accent6 2" xfId="135" xr:uid="{00000000-0005-0000-0000-000084000000}"/>
    <cellStyle name="40% - Accent6 2 2" xfId="136" xr:uid="{00000000-0005-0000-0000-000085000000}"/>
    <cellStyle name="40% - Accent6 3" xfId="137" xr:uid="{00000000-0005-0000-0000-000086000000}"/>
    <cellStyle name="40% - Accent6 3 2" xfId="138" xr:uid="{00000000-0005-0000-0000-000087000000}"/>
    <cellStyle name="40% - Accent6 4" xfId="139" xr:uid="{00000000-0005-0000-0000-000088000000}"/>
    <cellStyle name="40% - Accent6 4 2" xfId="140" xr:uid="{00000000-0005-0000-0000-000089000000}"/>
    <cellStyle name="40% - Accent6 5" xfId="141" xr:uid="{00000000-0005-0000-0000-00008A000000}"/>
    <cellStyle name="40% - Accent6 5 2" xfId="142" xr:uid="{00000000-0005-0000-0000-00008B000000}"/>
    <cellStyle name="40% - Accent6 6" xfId="143" xr:uid="{00000000-0005-0000-0000-00008C000000}"/>
    <cellStyle name="40% - Accent6 7" xfId="144" xr:uid="{00000000-0005-0000-0000-00008D000000}"/>
    <cellStyle name="40% - Accent6 8" xfId="145" xr:uid="{00000000-0005-0000-0000-00008E000000}"/>
    <cellStyle name="40% - Accent6 9" xfId="146" xr:uid="{00000000-0005-0000-0000-00008F000000}"/>
    <cellStyle name="60% - Accent1 2" xfId="147" xr:uid="{00000000-0005-0000-0000-000090000000}"/>
    <cellStyle name="60% - Accent1 3" xfId="148" xr:uid="{00000000-0005-0000-0000-000091000000}"/>
    <cellStyle name="60% - Accent2 2" xfId="149" xr:uid="{00000000-0005-0000-0000-000092000000}"/>
    <cellStyle name="60% - Accent2 3" xfId="150" xr:uid="{00000000-0005-0000-0000-000093000000}"/>
    <cellStyle name="60% - Accent3 2" xfId="151" xr:uid="{00000000-0005-0000-0000-000094000000}"/>
    <cellStyle name="60% - Accent3 3" xfId="152" xr:uid="{00000000-0005-0000-0000-000095000000}"/>
    <cellStyle name="60% - Accent4 2" xfId="153" xr:uid="{00000000-0005-0000-0000-000096000000}"/>
    <cellStyle name="60% - Accent4 3" xfId="154" xr:uid="{00000000-0005-0000-0000-000097000000}"/>
    <cellStyle name="60% - Accent5 2" xfId="155" xr:uid="{00000000-0005-0000-0000-000098000000}"/>
    <cellStyle name="60% - Accent5 3" xfId="156" xr:uid="{00000000-0005-0000-0000-000099000000}"/>
    <cellStyle name="60% - Accent6 2" xfId="157" xr:uid="{00000000-0005-0000-0000-00009A000000}"/>
    <cellStyle name="60% - Accent6 3" xfId="158" xr:uid="{00000000-0005-0000-0000-00009B000000}"/>
    <cellStyle name="Accent1 2" xfId="159" xr:uid="{00000000-0005-0000-0000-00009C000000}"/>
    <cellStyle name="Accent1 3" xfId="160" xr:uid="{00000000-0005-0000-0000-00009D000000}"/>
    <cellStyle name="Accent2 2" xfId="161" xr:uid="{00000000-0005-0000-0000-00009E000000}"/>
    <cellStyle name="Accent2 3" xfId="162" xr:uid="{00000000-0005-0000-0000-00009F000000}"/>
    <cellStyle name="Accent3 2" xfId="163" xr:uid="{00000000-0005-0000-0000-0000A0000000}"/>
    <cellStyle name="Accent3 3" xfId="164" xr:uid="{00000000-0005-0000-0000-0000A1000000}"/>
    <cellStyle name="Accent4 2" xfId="165" xr:uid="{00000000-0005-0000-0000-0000A2000000}"/>
    <cellStyle name="Accent4 3" xfId="166" xr:uid="{00000000-0005-0000-0000-0000A3000000}"/>
    <cellStyle name="Accent5 2" xfId="167" xr:uid="{00000000-0005-0000-0000-0000A4000000}"/>
    <cellStyle name="Accent5 3" xfId="168" xr:uid="{00000000-0005-0000-0000-0000A5000000}"/>
    <cellStyle name="Accent6 2" xfId="169" xr:uid="{00000000-0005-0000-0000-0000A6000000}"/>
    <cellStyle name="Accent6 3" xfId="170" xr:uid="{00000000-0005-0000-0000-0000A7000000}"/>
    <cellStyle name="amount" xfId="171" xr:uid="{00000000-0005-0000-0000-0000A8000000}"/>
    <cellStyle name="Bad 2" xfId="172" xr:uid="{00000000-0005-0000-0000-0000A9000000}"/>
    <cellStyle name="Bad 3" xfId="173" xr:uid="{00000000-0005-0000-0000-0000AA000000}"/>
    <cellStyle name="Body text" xfId="174" xr:uid="{00000000-0005-0000-0000-0000AB000000}"/>
    <cellStyle name="Calculation 2" xfId="175" xr:uid="{00000000-0005-0000-0000-0000AC000000}"/>
    <cellStyle name="Calculation 3" xfId="176" xr:uid="{00000000-0005-0000-0000-0000AD000000}"/>
    <cellStyle name="Check Cell 2" xfId="177" xr:uid="{00000000-0005-0000-0000-0000AE000000}"/>
    <cellStyle name="Check Cell 3" xfId="178" xr:uid="{00000000-0005-0000-0000-0000AF000000}"/>
    <cellStyle name="Comma" xfId="1" builtinId="3"/>
    <cellStyle name="Comma [0] 2" xfId="179" xr:uid="{00000000-0005-0000-0000-0000B1000000}"/>
    <cellStyle name="Comma [0] 2 2" xfId="180" xr:uid="{00000000-0005-0000-0000-0000B2000000}"/>
    <cellStyle name="Comma [0] 3" xfId="181" xr:uid="{00000000-0005-0000-0000-0000B3000000}"/>
    <cellStyle name="Comma [0] 3 2" xfId="182" xr:uid="{00000000-0005-0000-0000-0000B4000000}"/>
    <cellStyle name="Comma 10" xfId="183" xr:uid="{00000000-0005-0000-0000-0000B5000000}"/>
    <cellStyle name="Comma 10 2" xfId="184" xr:uid="{00000000-0005-0000-0000-0000B6000000}"/>
    <cellStyle name="Comma 11" xfId="185" xr:uid="{00000000-0005-0000-0000-0000B7000000}"/>
    <cellStyle name="Comma 11 2" xfId="186" xr:uid="{00000000-0005-0000-0000-0000B8000000}"/>
    <cellStyle name="Comma 12" xfId="187" xr:uid="{00000000-0005-0000-0000-0000B9000000}"/>
    <cellStyle name="Comma 13" xfId="188" xr:uid="{00000000-0005-0000-0000-0000BA000000}"/>
    <cellStyle name="Comma 14" xfId="189" xr:uid="{00000000-0005-0000-0000-0000BB000000}"/>
    <cellStyle name="Comma 15" xfId="190" xr:uid="{00000000-0005-0000-0000-0000BC000000}"/>
    <cellStyle name="Comma 15 2" xfId="191" xr:uid="{00000000-0005-0000-0000-0000BD000000}"/>
    <cellStyle name="Comma 15 3" xfId="192" xr:uid="{00000000-0005-0000-0000-0000BE000000}"/>
    <cellStyle name="Comma 16" xfId="193" xr:uid="{00000000-0005-0000-0000-0000BF000000}"/>
    <cellStyle name="Comma 17" xfId="194" xr:uid="{00000000-0005-0000-0000-0000C0000000}"/>
    <cellStyle name="Comma 17 2" xfId="195" xr:uid="{00000000-0005-0000-0000-0000C1000000}"/>
    <cellStyle name="Comma 18" xfId="196" xr:uid="{00000000-0005-0000-0000-0000C2000000}"/>
    <cellStyle name="Comma 18 2" xfId="197" xr:uid="{00000000-0005-0000-0000-0000C3000000}"/>
    <cellStyle name="Comma 19" xfId="198" xr:uid="{00000000-0005-0000-0000-0000C4000000}"/>
    <cellStyle name="Comma 19 2" xfId="199" xr:uid="{00000000-0005-0000-0000-0000C5000000}"/>
    <cellStyle name="Comma 2" xfId="200" xr:uid="{00000000-0005-0000-0000-0000C6000000}"/>
    <cellStyle name="Comma 2 2" xfId="201" xr:uid="{00000000-0005-0000-0000-0000C7000000}"/>
    <cellStyle name="Comma 2 3" xfId="202" xr:uid="{00000000-0005-0000-0000-0000C8000000}"/>
    <cellStyle name="Comma 20" xfId="203" xr:uid="{00000000-0005-0000-0000-0000C9000000}"/>
    <cellStyle name="Comma 20 2" xfId="204" xr:uid="{00000000-0005-0000-0000-0000CA000000}"/>
    <cellStyle name="Comma 21" xfId="205" xr:uid="{00000000-0005-0000-0000-0000CB000000}"/>
    <cellStyle name="Comma 21 2" xfId="206" xr:uid="{00000000-0005-0000-0000-0000CC000000}"/>
    <cellStyle name="Comma 22" xfId="207" xr:uid="{00000000-0005-0000-0000-0000CD000000}"/>
    <cellStyle name="Comma 22 2" xfId="208" xr:uid="{00000000-0005-0000-0000-0000CE000000}"/>
    <cellStyle name="Comma 23" xfId="209" xr:uid="{00000000-0005-0000-0000-0000CF000000}"/>
    <cellStyle name="Comma 24" xfId="210" xr:uid="{00000000-0005-0000-0000-0000D0000000}"/>
    <cellStyle name="Comma 25" xfId="211" xr:uid="{00000000-0005-0000-0000-0000D1000000}"/>
    <cellStyle name="Comma 3" xfId="212" xr:uid="{00000000-0005-0000-0000-0000D2000000}"/>
    <cellStyle name="Comma 3 2" xfId="213" xr:uid="{00000000-0005-0000-0000-0000D3000000}"/>
    <cellStyle name="Comma 3 3" xfId="214" xr:uid="{00000000-0005-0000-0000-0000D4000000}"/>
    <cellStyle name="Comma 3 4" xfId="215" xr:uid="{00000000-0005-0000-0000-0000D5000000}"/>
    <cellStyle name="Comma 4" xfId="216" xr:uid="{00000000-0005-0000-0000-0000D6000000}"/>
    <cellStyle name="Comma 4 2" xfId="217" xr:uid="{00000000-0005-0000-0000-0000D7000000}"/>
    <cellStyle name="Comma 5" xfId="218" xr:uid="{00000000-0005-0000-0000-0000D8000000}"/>
    <cellStyle name="Comma 5 2" xfId="219" xr:uid="{00000000-0005-0000-0000-0000D9000000}"/>
    <cellStyle name="Comma 6" xfId="220" xr:uid="{00000000-0005-0000-0000-0000DA000000}"/>
    <cellStyle name="Comma 6 2" xfId="221" xr:uid="{00000000-0005-0000-0000-0000DB000000}"/>
    <cellStyle name="Comma 7" xfId="222" xr:uid="{00000000-0005-0000-0000-0000DC000000}"/>
    <cellStyle name="Comma 7 2" xfId="223" xr:uid="{00000000-0005-0000-0000-0000DD000000}"/>
    <cellStyle name="Comma 8" xfId="224" xr:uid="{00000000-0005-0000-0000-0000DE000000}"/>
    <cellStyle name="Comma 8 2" xfId="225" xr:uid="{00000000-0005-0000-0000-0000DF000000}"/>
    <cellStyle name="Comma 9" xfId="226" xr:uid="{00000000-0005-0000-0000-0000E0000000}"/>
    <cellStyle name="Comma 9 2" xfId="227" xr:uid="{00000000-0005-0000-0000-0000E1000000}"/>
    <cellStyle name="Currency [0] 2" xfId="228" xr:uid="{00000000-0005-0000-0000-0000E2000000}"/>
    <cellStyle name="Currency [0] 3" xfId="229" xr:uid="{00000000-0005-0000-0000-0000E3000000}"/>
    <cellStyle name="Currency 2" xfId="230" xr:uid="{00000000-0005-0000-0000-0000E4000000}"/>
    <cellStyle name="Explanatory Text 2" xfId="231" xr:uid="{00000000-0005-0000-0000-0000E5000000}"/>
    <cellStyle name="Explanatory Text 3" xfId="232" xr:uid="{00000000-0005-0000-0000-0000E6000000}"/>
    <cellStyle name="Good 2" xfId="233" xr:uid="{00000000-0005-0000-0000-0000E7000000}"/>
    <cellStyle name="Good 3" xfId="234" xr:uid="{00000000-0005-0000-0000-0000E8000000}"/>
    <cellStyle name="header" xfId="235" xr:uid="{00000000-0005-0000-0000-0000E9000000}"/>
    <cellStyle name="Header Total" xfId="236" xr:uid="{00000000-0005-0000-0000-0000EA000000}"/>
    <cellStyle name="Header1" xfId="237" xr:uid="{00000000-0005-0000-0000-0000EB000000}"/>
    <cellStyle name="Header2" xfId="238" xr:uid="{00000000-0005-0000-0000-0000EC000000}"/>
    <cellStyle name="Header3" xfId="239" xr:uid="{00000000-0005-0000-0000-0000ED000000}"/>
    <cellStyle name="Header4" xfId="240" xr:uid="{00000000-0005-0000-0000-0000EE000000}"/>
    <cellStyle name="Heading 1 2" xfId="241" xr:uid="{00000000-0005-0000-0000-0000EF000000}"/>
    <cellStyle name="Heading 1 3" xfId="242" xr:uid="{00000000-0005-0000-0000-0000F0000000}"/>
    <cellStyle name="Heading 2 2" xfId="243" xr:uid="{00000000-0005-0000-0000-0000F1000000}"/>
    <cellStyle name="Heading 2 3" xfId="244" xr:uid="{00000000-0005-0000-0000-0000F2000000}"/>
    <cellStyle name="Heading 3 2" xfId="245" xr:uid="{00000000-0005-0000-0000-0000F3000000}"/>
    <cellStyle name="Heading 3 3" xfId="246" xr:uid="{00000000-0005-0000-0000-0000F4000000}"/>
    <cellStyle name="Heading 4 2" xfId="247" xr:uid="{00000000-0005-0000-0000-0000F5000000}"/>
    <cellStyle name="Heading 4 3" xfId="248" xr:uid="{00000000-0005-0000-0000-0000F6000000}"/>
    <cellStyle name="Input 2" xfId="249" xr:uid="{00000000-0005-0000-0000-0000F7000000}"/>
    <cellStyle name="Input 3" xfId="250" xr:uid="{00000000-0005-0000-0000-0000F8000000}"/>
    <cellStyle name="Linked Cell 2" xfId="251" xr:uid="{00000000-0005-0000-0000-0000F9000000}"/>
    <cellStyle name="Linked Cell 3" xfId="252" xr:uid="{00000000-0005-0000-0000-0000FA000000}"/>
    <cellStyle name="Neutral 2" xfId="253" xr:uid="{00000000-0005-0000-0000-0000FB000000}"/>
    <cellStyle name="Neutral 3" xfId="254" xr:uid="{00000000-0005-0000-0000-0000FC000000}"/>
    <cellStyle name="NonPrint_Heading" xfId="255" xr:uid="{00000000-0005-0000-0000-0000FD000000}"/>
    <cellStyle name="Normal" xfId="0" builtinId="0"/>
    <cellStyle name="Normal 10" xfId="256" xr:uid="{00000000-0005-0000-0000-0000FF000000}"/>
    <cellStyle name="Normal 10 2" xfId="257" xr:uid="{00000000-0005-0000-0000-000000010000}"/>
    <cellStyle name="Normal 11" xfId="258" xr:uid="{00000000-0005-0000-0000-000001010000}"/>
    <cellStyle name="Normal 11 2" xfId="259" xr:uid="{00000000-0005-0000-0000-000002010000}"/>
    <cellStyle name="Normal 12" xfId="260" xr:uid="{00000000-0005-0000-0000-000003010000}"/>
    <cellStyle name="Normal 13" xfId="261" xr:uid="{00000000-0005-0000-0000-000004010000}"/>
    <cellStyle name="Normal 2" xfId="262" xr:uid="{00000000-0005-0000-0000-000005010000}"/>
    <cellStyle name="Normal 2 2" xfId="263" xr:uid="{00000000-0005-0000-0000-000006010000}"/>
    <cellStyle name="Normal 2 2 2" xfId="264" xr:uid="{00000000-0005-0000-0000-000007010000}"/>
    <cellStyle name="Normal 2 3" xfId="265" xr:uid="{00000000-0005-0000-0000-000008010000}"/>
    <cellStyle name="Normal 2 4" xfId="266" xr:uid="{00000000-0005-0000-0000-000009010000}"/>
    <cellStyle name="Normal 2 5" xfId="267" xr:uid="{00000000-0005-0000-0000-00000A010000}"/>
    <cellStyle name="Normal 2 6" xfId="268" xr:uid="{00000000-0005-0000-0000-00000B010000}"/>
    <cellStyle name="Normal 2 7" xfId="269" xr:uid="{00000000-0005-0000-0000-00000C010000}"/>
    <cellStyle name="Normal 2 8" xfId="270" xr:uid="{00000000-0005-0000-0000-00000D010000}"/>
    <cellStyle name="Normal 2 9" xfId="271" xr:uid="{00000000-0005-0000-0000-00000E010000}"/>
    <cellStyle name="Normal 2_Sheet2" xfId="272" xr:uid="{00000000-0005-0000-0000-00000F010000}"/>
    <cellStyle name="Normal 3" xfId="273" xr:uid="{00000000-0005-0000-0000-000010010000}"/>
    <cellStyle name="Normal 3 2" xfId="274" xr:uid="{00000000-0005-0000-0000-000011010000}"/>
    <cellStyle name="Normal 4" xfId="275" xr:uid="{00000000-0005-0000-0000-000012010000}"/>
    <cellStyle name="Normal 4 2" xfId="276" xr:uid="{00000000-0005-0000-0000-000013010000}"/>
    <cellStyle name="Normal 5" xfId="277" xr:uid="{00000000-0005-0000-0000-000014010000}"/>
    <cellStyle name="Normal 5 2" xfId="278" xr:uid="{00000000-0005-0000-0000-000015010000}"/>
    <cellStyle name="Normal 5 3" xfId="279" xr:uid="{00000000-0005-0000-0000-000016010000}"/>
    <cellStyle name="Normal 6" xfId="280" xr:uid="{00000000-0005-0000-0000-000017010000}"/>
    <cellStyle name="Normal 6 2" xfId="281" xr:uid="{00000000-0005-0000-0000-000018010000}"/>
    <cellStyle name="Normal 7" xfId="282" xr:uid="{00000000-0005-0000-0000-000019010000}"/>
    <cellStyle name="Normal 7 2" xfId="283" xr:uid="{00000000-0005-0000-0000-00001A010000}"/>
    <cellStyle name="Normal 7 3" xfId="284" xr:uid="{00000000-0005-0000-0000-00001B010000}"/>
    <cellStyle name="Normal 8" xfId="285" xr:uid="{00000000-0005-0000-0000-00001C010000}"/>
    <cellStyle name="Normal 8 2" xfId="286" xr:uid="{00000000-0005-0000-0000-00001D010000}"/>
    <cellStyle name="Normal 8 3" xfId="287" xr:uid="{00000000-0005-0000-0000-00001E010000}"/>
    <cellStyle name="Normal 9" xfId="288" xr:uid="{00000000-0005-0000-0000-00001F010000}"/>
    <cellStyle name="Normal 9 2" xfId="289" xr:uid="{00000000-0005-0000-0000-000020010000}"/>
    <cellStyle name="Note 10" xfId="290" xr:uid="{00000000-0005-0000-0000-000021010000}"/>
    <cellStyle name="Note 2" xfId="291" xr:uid="{00000000-0005-0000-0000-000022010000}"/>
    <cellStyle name="Note 2 2" xfId="292" xr:uid="{00000000-0005-0000-0000-000023010000}"/>
    <cellStyle name="Note 2 3" xfId="293" xr:uid="{00000000-0005-0000-0000-000024010000}"/>
    <cellStyle name="Note 3" xfId="294" xr:uid="{00000000-0005-0000-0000-000025010000}"/>
    <cellStyle name="Note 3 2" xfId="295" xr:uid="{00000000-0005-0000-0000-000026010000}"/>
    <cellStyle name="Note 4" xfId="296" xr:uid="{00000000-0005-0000-0000-000027010000}"/>
    <cellStyle name="Note 4 2" xfId="297" xr:uid="{00000000-0005-0000-0000-000028010000}"/>
    <cellStyle name="Note 5" xfId="298" xr:uid="{00000000-0005-0000-0000-000029010000}"/>
    <cellStyle name="Note 5 2" xfId="299" xr:uid="{00000000-0005-0000-0000-00002A010000}"/>
    <cellStyle name="Note 6" xfId="300" xr:uid="{00000000-0005-0000-0000-00002B010000}"/>
    <cellStyle name="Note 6 2" xfId="301" xr:uid="{00000000-0005-0000-0000-00002C010000}"/>
    <cellStyle name="Note 7" xfId="302" xr:uid="{00000000-0005-0000-0000-00002D010000}"/>
    <cellStyle name="Note 8" xfId="303" xr:uid="{00000000-0005-0000-0000-00002E010000}"/>
    <cellStyle name="Note 9" xfId="304" xr:uid="{00000000-0005-0000-0000-00002F010000}"/>
    <cellStyle name="Output 2" xfId="305" xr:uid="{00000000-0005-0000-0000-000030010000}"/>
    <cellStyle name="Output 3" xfId="306" xr:uid="{00000000-0005-0000-0000-000031010000}"/>
    <cellStyle name="Percent" xfId="2" builtinId="5"/>
    <cellStyle name="Percent 2" xfId="307" xr:uid="{00000000-0005-0000-0000-000033010000}"/>
    <cellStyle name="Percent 3" xfId="308" xr:uid="{00000000-0005-0000-0000-000034010000}"/>
    <cellStyle name="Percent 3 2" xfId="309" xr:uid="{00000000-0005-0000-0000-000035010000}"/>
    <cellStyle name="Percent 3 3" xfId="310" xr:uid="{00000000-0005-0000-0000-000036010000}"/>
    <cellStyle name="Percent 4" xfId="311" xr:uid="{00000000-0005-0000-0000-000037010000}"/>
    <cellStyle name="Product Title" xfId="312" xr:uid="{00000000-0005-0000-0000-000038010000}"/>
    <cellStyle name="Text" xfId="313" xr:uid="{00000000-0005-0000-0000-000039010000}"/>
    <cellStyle name="Title 2" xfId="314" xr:uid="{00000000-0005-0000-0000-00003A010000}"/>
    <cellStyle name="Title 3" xfId="315" xr:uid="{00000000-0005-0000-0000-00003B010000}"/>
    <cellStyle name="Total 2" xfId="316" xr:uid="{00000000-0005-0000-0000-00003C010000}"/>
    <cellStyle name="Total 3" xfId="317" xr:uid="{00000000-0005-0000-0000-00003D010000}"/>
    <cellStyle name="Warning Text 2" xfId="318" xr:uid="{00000000-0005-0000-0000-00003E010000}"/>
    <cellStyle name="Warning Text 3" xfId="319" xr:uid="{00000000-0005-0000-0000-00003F010000}"/>
  </cellStyles>
  <dxfs count="0"/>
  <tableStyles count="0" defaultTableStyle="TableStyleMedium2" defaultPivotStyle="PivotStyleLight16"/>
  <colors>
    <mruColors>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jp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108857</xdr:colOff>
      <xdr:row>1</xdr:row>
      <xdr:rowOff>146277</xdr:rowOff>
    </xdr:from>
    <xdr:to>
      <xdr:col>6</xdr:col>
      <xdr:colOff>428385</xdr:colOff>
      <xdr:row>5</xdr:row>
      <xdr:rowOff>51706</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7" y="336777"/>
          <a:ext cx="4884964" cy="1323294"/>
        </a:xfrm>
        <a:prstGeom prst="rect">
          <a:avLst/>
        </a:prstGeom>
      </xdr:spPr>
    </xdr:pic>
    <xdr:clientData/>
  </xdr:twoCellAnchor>
  <xdr:twoCellAnchor>
    <xdr:from>
      <xdr:col>28</xdr:col>
      <xdr:colOff>54429</xdr:colOff>
      <xdr:row>1</xdr:row>
      <xdr:rowOff>27214</xdr:rowOff>
    </xdr:from>
    <xdr:to>
      <xdr:col>32</xdr:col>
      <xdr:colOff>789214</xdr:colOff>
      <xdr:row>6</xdr:row>
      <xdr:rowOff>172811</xdr:rowOff>
    </xdr:to>
    <xdr:pic>
      <xdr:nvPicPr>
        <xdr:cNvPr id="5" name="Picture 4" descr="HM GOV_660_AW">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165786" y="27214"/>
          <a:ext cx="5456464" cy="16832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108857</xdr:colOff>
      <xdr:row>1</xdr:row>
      <xdr:rowOff>146277</xdr:rowOff>
    </xdr:from>
    <xdr:to>
      <xdr:col>6</xdr:col>
      <xdr:colOff>809385</xdr:colOff>
      <xdr:row>5</xdr:row>
      <xdr:rowOff>61866</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8857" y="329157"/>
          <a:ext cx="4975348" cy="1269409"/>
        </a:xfrm>
        <a:prstGeom prst="rect">
          <a:avLst/>
        </a:prstGeom>
      </xdr:spPr>
    </xdr:pic>
    <xdr:clientData/>
  </xdr:twoCellAnchor>
  <xdr:twoCellAnchor>
    <xdr:from>
      <xdr:col>28</xdr:col>
      <xdr:colOff>54429</xdr:colOff>
      <xdr:row>1</xdr:row>
      <xdr:rowOff>27214</xdr:rowOff>
    </xdr:from>
    <xdr:to>
      <xdr:col>32</xdr:col>
      <xdr:colOff>789214</xdr:colOff>
      <xdr:row>6</xdr:row>
      <xdr:rowOff>172811</xdr:rowOff>
    </xdr:to>
    <xdr:pic>
      <xdr:nvPicPr>
        <xdr:cNvPr id="3" name="Picture 2" descr="HM GOV_660_AW">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689389" y="210094"/>
          <a:ext cx="5924005" cy="16924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26</xdr:col>
      <xdr:colOff>2408465</xdr:colOff>
      <xdr:row>1</xdr:row>
      <xdr:rowOff>27214</xdr:rowOff>
    </xdr:from>
    <xdr:to>
      <xdr:col>32</xdr:col>
      <xdr:colOff>789214</xdr:colOff>
      <xdr:row>6</xdr:row>
      <xdr:rowOff>172811</xdr:rowOff>
    </xdr:to>
    <xdr:pic>
      <xdr:nvPicPr>
        <xdr:cNvPr id="3" name="Picture 2" descr="HM GOV_660_AW">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67565" y="217714"/>
          <a:ext cx="4705349" cy="171722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258535</xdr:colOff>
      <xdr:row>0</xdr:row>
      <xdr:rowOff>136073</xdr:rowOff>
    </xdr:from>
    <xdr:to>
      <xdr:col>3</xdr:col>
      <xdr:colOff>81642</xdr:colOff>
      <xdr:row>6</xdr:row>
      <xdr:rowOff>132732</xdr:rowOff>
    </xdr:to>
    <xdr:pic>
      <xdr:nvPicPr>
        <xdr:cNvPr id="5" name="Picture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836964" y="136073"/>
          <a:ext cx="1823357" cy="175198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28</xdr:col>
      <xdr:colOff>348354</xdr:colOff>
      <xdr:row>0</xdr:row>
      <xdr:rowOff>81427</xdr:rowOff>
    </xdr:from>
    <xdr:to>
      <xdr:col>30</xdr:col>
      <xdr:colOff>686704</xdr:colOff>
      <xdr:row>2</xdr:row>
      <xdr:rowOff>373150</xdr:rowOff>
    </xdr:to>
    <xdr:pic>
      <xdr:nvPicPr>
        <xdr:cNvPr id="2" name="Picture 1" descr="HM GOV_660_AW">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702552" y="81427"/>
          <a:ext cx="3067093" cy="105071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4678</xdr:rowOff>
    </xdr:from>
    <xdr:to>
      <xdr:col>2</xdr:col>
      <xdr:colOff>833585</xdr:colOff>
      <xdr:row>2</xdr:row>
      <xdr:rowOff>184812</xdr:rowOff>
    </xdr:to>
    <xdr:pic>
      <xdr:nvPicPr>
        <xdr:cNvPr id="3" name="Picture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4678"/>
          <a:ext cx="2389335" cy="94213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476250</xdr:colOff>
      <xdr:row>3</xdr:row>
      <xdr:rowOff>329973</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4886325" cy="1290637"/>
        </a:xfrm>
        <a:prstGeom prst="rect">
          <a:avLst/>
        </a:prstGeom>
      </xdr:spPr>
    </xdr:pic>
    <xdr:clientData/>
  </xdr:twoCellAnchor>
  <xdr:twoCellAnchor editAs="oneCell">
    <xdr:from>
      <xdr:col>28</xdr:col>
      <xdr:colOff>489857</xdr:colOff>
      <xdr:row>0</xdr:row>
      <xdr:rowOff>176893</xdr:rowOff>
    </xdr:from>
    <xdr:to>
      <xdr:col>32</xdr:col>
      <xdr:colOff>933462</xdr:colOff>
      <xdr:row>3</xdr:row>
      <xdr:rowOff>122465</xdr:rowOff>
    </xdr:to>
    <xdr:pic>
      <xdr:nvPicPr>
        <xdr:cNvPr id="3" name="Picture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8615932" y="176893"/>
          <a:ext cx="4196455" cy="906236"/>
        </a:xfrm>
        <a:prstGeom prst="rect">
          <a:avLst/>
        </a:prstGeom>
      </xdr:spPr>
    </xdr:pic>
    <xdr:clientData/>
  </xdr:twoCellAnchor>
  <xdr:twoCellAnchor>
    <xdr:from>
      <xdr:col>30</xdr:col>
      <xdr:colOff>55803</xdr:colOff>
      <xdr:row>3</xdr:row>
      <xdr:rowOff>333664</xdr:rowOff>
    </xdr:from>
    <xdr:to>
      <xdr:col>32</xdr:col>
      <xdr:colOff>55803</xdr:colOff>
      <xdr:row>8</xdr:row>
      <xdr:rowOff>9527</xdr:rowOff>
    </xdr:to>
    <xdr:pic>
      <xdr:nvPicPr>
        <xdr:cNvPr id="4" name="Picture 3" descr="HM GOV_660_AW">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362978" y="1267114"/>
          <a:ext cx="2571750" cy="8760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bournemouth.ac.uk\data\staff\home\mhanulova\DorsetLEP_Dashboar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5_%20Annex%202%20DorselLEP_Dashboard_14-10-19%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EZ\Implementation%20plan\DorselLEP_Dashboard_29-04-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wth Deal"/>
      <sheetName val="Growing Places Fund"/>
      <sheetName val="Dorset Gateway"/>
      <sheetName val="Dorset Innovation Park"/>
      <sheetName val="Careers and Enterprise Company"/>
      <sheetName val="ESIF"/>
      <sheetName val="Data"/>
    </sheetNames>
    <sheetDataSet>
      <sheetData sheetId="0"/>
      <sheetData sheetId="1"/>
      <sheetData sheetId="2"/>
      <sheetData sheetId="3"/>
      <sheetData sheetId="4"/>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wth Deal"/>
      <sheetName val="Growing Places Fund"/>
      <sheetName val="Dorset Gateway"/>
      <sheetName val="Dorset Innovation Park"/>
      <sheetName val="Careers and Enterprise Company"/>
      <sheetName val="ESIF"/>
      <sheetName val="Data"/>
    </sheetNames>
    <sheetDataSet>
      <sheetData sheetId="0"/>
      <sheetData sheetId="1"/>
      <sheetData sheetId="2"/>
      <sheetData sheetId="3"/>
      <sheetData sheetId="4"/>
      <sheetData sheetId="5"/>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owth Deal"/>
      <sheetName val="Growing Places Fund"/>
      <sheetName val="Dorset Gateway"/>
      <sheetName val="Dorset Innovation Park"/>
      <sheetName val="Data"/>
    </sheetNames>
    <sheetDataSet>
      <sheetData sheetId="0"/>
      <sheetData sheetId="1"/>
      <sheetData sheetId="2"/>
      <sheetData sheetId="3">
        <row r="13">
          <cell r="U13">
            <v>284501</v>
          </cell>
        </row>
      </sheetData>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2:AG51"/>
  <sheetViews>
    <sheetView showGridLines="0" tabSelected="1" zoomScale="50" zoomScaleNormal="50" workbookViewId="0">
      <pane ySplit="11" topLeftCell="A38" activePane="bottomLeft" state="frozenSplit"/>
      <selection pane="bottomLeft" activeCell="AE1" sqref="AE1:AE1048576"/>
    </sheetView>
  </sheetViews>
  <sheetFormatPr defaultColWidth="9.453125" defaultRowHeight="14.5" x14ac:dyDescent="0.35"/>
  <cols>
    <col min="1" max="1" width="30.453125" style="29" customWidth="1"/>
    <col min="2" max="2" width="1.54296875" style="30" customWidth="1"/>
    <col min="3" max="3" width="17.453125" style="29" customWidth="1"/>
    <col min="4" max="4" width="1.54296875" style="30" customWidth="1"/>
    <col min="5" max="5" width="15.453125" style="29" customWidth="1"/>
    <col min="6" max="6" width="1.54296875" style="30" customWidth="1"/>
    <col min="7" max="7" width="16.453125" style="29" customWidth="1"/>
    <col min="8" max="8" width="1.54296875" style="30" customWidth="1"/>
    <col min="9" max="9" width="14.453125" style="29" customWidth="1"/>
    <col min="10" max="10" width="1.54296875" style="30" customWidth="1"/>
    <col min="11" max="11" width="12.54296875" style="29" customWidth="1"/>
    <col min="12" max="12" width="1.54296875" style="30" customWidth="1"/>
    <col min="13" max="13" width="10.54296875" style="29" customWidth="1"/>
    <col min="14" max="14" width="1.54296875" style="30" customWidth="1"/>
    <col min="15" max="15" width="14.453125" style="29" bestFit="1" customWidth="1"/>
    <col min="16" max="16" width="1.54296875" style="30" customWidth="1"/>
    <col min="17" max="17" width="48.54296875" style="29" customWidth="1"/>
    <col min="18" max="18" width="1.54296875" style="30" customWidth="1"/>
    <col min="19" max="19" width="14.453125" style="32" bestFit="1" customWidth="1"/>
    <col min="20" max="20" width="2.54296875" style="30" customWidth="1"/>
    <col min="21" max="21" width="13.54296875" style="29" bestFit="1" customWidth="1"/>
    <col min="22" max="22" width="1.54296875" style="30" customWidth="1"/>
    <col min="23" max="23" width="13.54296875" style="29" bestFit="1" customWidth="1"/>
    <col min="24" max="24" width="1.54296875" style="30" customWidth="1"/>
    <col min="25" max="25" width="11.54296875" style="29" customWidth="1"/>
    <col min="26" max="26" width="1.54296875" style="30" customWidth="1"/>
    <col min="27" max="27" width="60.453125" style="29" customWidth="1"/>
    <col min="28" max="28" width="1.54296875" style="30" customWidth="1"/>
    <col min="29" max="29" width="20.54296875" style="29" customWidth="1"/>
    <col min="30" max="30" width="1.54296875" style="30" customWidth="1"/>
    <col min="31" max="31" width="51.54296875" style="29" customWidth="1"/>
    <col min="32" max="32" width="1.54296875" style="30" customWidth="1"/>
    <col min="33" max="33" width="20.453125" style="29" customWidth="1"/>
    <col min="34" max="16384" width="9.453125" style="29"/>
  </cols>
  <sheetData>
    <row r="2" spans="1:33" ht="26" x14ac:dyDescent="0.35">
      <c r="Q2" s="32"/>
      <c r="R2" s="31"/>
      <c r="S2" s="30"/>
      <c r="T2" s="29"/>
    </row>
    <row r="3" spans="1:33" ht="33.5" x14ac:dyDescent="0.35">
      <c r="I3" s="29" t="s">
        <v>4</v>
      </c>
      <c r="Q3" s="87"/>
      <c r="R3" s="88" t="s">
        <v>18</v>
      </c>
      <c r="S3" s="89"/>
      <c r="T3" s="90"/>
      <c r="U3" s="90"/>
      <c r="V3" s="89"/>
      <c r="W3" s="90"/>
    </row>
    <row r="4" spans="1:33" ht="33.5" x14ac:dyDescent="0.35">
      <c r="P4" s="29"/>
      <c r="Q4" s="89"/>
      <c r="R4" s="88" t="s">
        <v>22</v>
      </c>
      <c r="S4" s="89"/>
      <c r="T4" s="90"/>
      <c r="U4" s="90"/>
      <c r="V4" s="89"/>
      <c r="W4" s="90"/>
    </row>
    <row r="5" spans="1:33" x14ac:dyDescent="0.35">
      <c r="P5" s="29"/>
      <c r="Q5" s="30"/>
      <c r="S5" s="29"/>
    </row>
    <row r="7" spans="1:33" ht="18.5" x14ac:dyDescent="0.35">
      <c r="A7" s="33" t="s">
        <v>17</v>
      </c>
    </row>
    <row r="8" spans="1:33" ht="16.5" customHeight="1" x14ac:dyDescent="0.35">
      <c r="A8" s="124">
        <v>45072</v>
      </c>
    </row>
    <row r="9" spans="1:33" x14ac:dyDescent="0.35">
      <c r="Q9" s="29" t="s">
        <v>4</v>
      </c>
    </row>
    <row r="10" spans="1:33" ht="18.5" x14ac:dyDescent="0.35">
      <c r="A10" s="165" t="s">
        <v>8</v>
      </c>
      <c r="B10" s="166"/>
      <c r="C10" s="166"/>
      <c r="D10" s="166"/>
      <c r="E10" s="166"/>
      <c r="F10" s="166"/>
      <c r="G10" s="166"/>
      <c r="H10" s="166"/>
      <c r="I10" s="166"/>
      <c r="J10" s="166"/>
      <c r="K10" s="166"/>
      <c r="L10" s="166"/>
      <c r="M10" s="166"/>
      <c r="N10" s="166"/>
      <c r="O10" s="166"/>
      <c r="P10" s="166"/>
      <c r="Q10" s="167"/>
      <c r="S10" s="163" t="s">
        <v>12</v>
      </c>
      <c r="T10" s="164"/>
      <c r="U10" s="164"/>
      <c r="V10" s="164"/>
      <c r="W10" s="164"/>
      <c r="X10" s="164"/>
      <c r="Y10" s="164"/>
      <c r="AA10" s="165" t="s">
        <v>13</v>
      </c>
      <c r="AB10" s="166"/>
      <c r="AC10" s="166"/>
      <c r="AD10" s="166"/>
      <c r="AE10" s="166"/>
      <c r="AF10" s="166"/>
      <c r="AG10" s="167"/>
    </row>
    <row r="11" spans="1:33" ht="63.4" customHeight="1" x14ac:dyDescent="0.35">
      <c r="A11" s="19" t="s">
        <v>0</v>
      </c>
      <c r="B11" s="34"/>
      <c r="C11" s="19" t="s">
        <v>1</v>
      </c>
      <c r="D11" s="1"/>
      <c r="E11" s="19" t="s">
        <v>2</v>
      </c>
      <c r="F11" s="1"/>
      <c r="G11" s="19" t="s">
        <v>3</v>
      </c>
      <c r="H11" s="1"/>
      <c r="I11" s="19" t="s">
        <v>15</v>
      </c>
      <c r="J11" s="1"/>
      <c r="K11" s="19" t="s">
        <v>16</v>
      </c>
      <c r="L11" s="1"/>
      <c r="M11" s="19" t="s">
        <v>9</v>
      </c>
      <c r="N11" s="1"/>
      <c r="O11" s="19" t="s">
        <v>5</v>
      </c>
      <c r="P11" s="1"/>
      <c r="Q11" s="19" t="s">
        <v>14</v>
      </c>
      <c r="R11" s="1"/>
      <c r="S11" s="19" t="s">
        <v>10</v>
      </c>
      <c r="T11" s="1"/>
      <c r="U11" s="19" t="s">
        <v>21</v>
      </c>
      <c r="V11" s="19"/>
      <c r="W11" s="19" t="s">
        <v>19</v>
      </c>
      <c r="X11" s="19"/>
      <c r="Y11" s="19" t="s">
        <v>11</v>
      </c>
      <c r="AA11" s="19" t="s">
        <v>86</v>
      </c>
      <c r="AB11" s="19"/>
      <c r="AC11" s="19" t="s">
        <v>20</v>
      </c>
      <c r="AD11" s="19"/>
      <c r="AE11" s="19" t="s">
        <v>87</v>
      </c>
      <c r="AF11" s="19"/>
      <c r="AG11" s="77" t="str">
        <f>AC11</f>
        <v>PROGRESS TOWARDS FORECAST</v>
      </c>
    </row>
    <row r="12" spans="1:33" s="30" customFormat="1" x14ac:dyDescent="0.35">
      <c r="A12" s="47"/>
      <c r="B12" s="48"/>
      <c r="C12" s="49"/>
      <c r="D12" s="50"/>
      <c r="E12" s="51"/>
      <c r="F12" s="50"/>
      <c r="G12" s="51"/>
      <c r="H12" s="50"/>
      <c r="I12" s="52"/>
      <c r="J12" s="53"/>
      <c r="K12" s="52"/>
      <c r="L12" s="50"/>
      <c r="M12" s="51"/>
      <c r="N12" s="50"/>
      <c r="O12" s="54"/>
      <c r="P12" s="50"/>
      <c r="Q12" s="55"/>
      <c r="R12" s="50"/>
      <c r="S12" s="56"/>
      <c r="T12" s="50"/>
      <c r="U12" s="57"/>
      <c r="V12" s="50"/>
      <c r="W12" s="47"/>
      <c r="X12" s="50"/>
      <c r="Y12" s="47"/>
      <c r="Z12" s="50"/>
      <c r="AA12" s="57"/>
      <c r="AB12" s="50"/>
      <c r="AC12" s="57"/>
      <c r="AD12" s="50"/>
      <c r="AE12" s="57"/>
      <c r="AF12" s="50"/>
      <c r="AG12" s="78"/>
    </row>
    <row r="13" spans="1:33" ht="186" customHeight="1" x14ac:dyDescent="0.35">
      <c r="A13" s="91" t="s">
        <v>44</v>
      </c>
      <c r="B13" s="2"/>
      <c r="C13" s="5" t="s">
        <v>152</v>
      </c>
      <c r="D13" s="58"/>
      <c r="E13" s="6" t="s">
        <v>43</v>
      </c>
      <c r="F13" s="59"/>
      <c r="G13" s="6" t="s">
        <v>29</v>
      </c>
      <c r="H13" s="4"/>
      <c r="I13" s="20">
        <v>42095</v>
      </c>
      <c r="J13" s="22"/>
      <c r="K13" s="20">
        <v>44286</v>
      </c>
      <c r="L13" s="4"/>
      <c r="M13" s="6">
        <f>IF($A$8&gt;K13,100%,($A$8-I13)/(K13-I13))</f>
        <v>1</v>
      </c>
      <c r="N13" s="4"/>
      <c r="O13" s="25" t="s">
        <v>26</v>
      </c>
      <c r="P13" s="4"/>
      <c r="Q13" s="14" t="s">
        <v>81</v>
      </c>
      <c r="R13" s="4"/>
      <c r="S13" s="97">
        <v>47656377.880000003</v>
      </c>
      <c r="T13" s="131"/>
      <c r="U13" s="97">
        <v>40467873</v>
      </c>
      <c r="V13" s="131"/>
      <c r="W13" s="117">
        <v>40467873</v>
      </c>
      <c r="X13" s="4"/>
      <c r="Y13" s="18">
        <f t="shared" ref="Y13:Y18" si="0">W13/U13</f>
        <v>1</v>
      </c>
      <c r="AA13" s="14" t="s">
        <v>264</v>
      </c>
      <c r="AB13" s="58"/>
      <c r="AC13" s="65" t="s">
        <v>83</v>
      </c>
      <c r="AD13" s="59"/>
      <c r="AE13" s="14" t="s">
        <v>366</v>
      </c>
      <c r="AF13" s="4"/>
      <c r="AG13" s="133" t="s">
        <v>84</v>
      </c>
    </row>
    <row r="14" spans="1:33" ht="136.5" customHeight="1" x14ac:dyDescent="0.35">
      <c r="A14" s="91" t="s">
        <v>60</v>
      </c>
      <c r="B14" s="2"/>
      <c r="C14" s="5" t="s">
        <v>152</v>
      </c>
      <c r="D14" s="4"/>
      <c r="E14" s="3" t="s">
        <v>72</v>
      </c>
      <c r="F14" s="4"/>
      <c r="G14" s="6" t="s">
        <v>29</v>
      </c>
      <c r="H14" s="4"/>
      <c r="I14" s="20">
        <v>42095</v>
      </c>
      <c r="J14" s="22"/>
      <c r="K14" s="20">
        <v>44286</v>
      </c>
      <c r="L14" s="4"/>
      <c r="M14" s="6">
        <f t="shared" ref="M14:M51" si="1">IF($A$8&gt;K14,100%,($A$8-I14)/(K14-I14))</f>
        <v>1</v>
      </c>
      <c r="N14" s="4"/>
      <c r="O14" s="25" t="s">
        <v>26</v>
      </c>
      <c r="P14" s="4"/>
      <c r="Q14" s="14" t="s">
        <v>411</v>
      </c>
      <c r="R14" s="4"/>
      <c r="S14" s="17">
        <v>25453500</v>
      </c>
      <c r="T14" s="132"/>
      <c r="U14" s="17">
        <v>22059000</v>
      </c>
      <c r="V14" s="132"/>
      <c r="W14" s="17">
        <v>22059000</v>
      </c>
      <c r="X14" s="4"/>
      <c r="Y14" s="18">
        <f t="shared" si="0"/>
        <v>1</v>
      </c>
      <c r="Z14" s="4"/>
      <c r="AA14" s="14" t="s">
        <v>340</v>
      </c>
      <c r="AB14" s="4"/>
      <c r="AC14" s="65" t="s">
        <v>83</v>
      </c>
      <c r="AD14" s="4"/>
      <c r="AE14" s="14" t="s">
        <v>341</v>
      </c>
      <c r="AF14" s="4"/>
      <c r="AG14" s="133" t="s">
        <v>84</v>
      </c>
    </row>
    <row r="15" spans="1:33" ht="135.9" customHeight="1" x14ac:dyDescent="0.35">
      <c r="A15" s="91" t="s">
        <v>226</v>
      </c>
      <c r="B15" s="2"/>
      <c r="C15" s="5" t="s">
        <v>53</v>
      </c>
      <c r="D15" s="4"/>
      <c r="E15" s="3" t="s">
        <v>43</v>
      </c>
      <c r="F15" s="4"/>
      <c r="G15" s="6" t="s">
        <v>29</v>
      </c>
      <c r="H15" s="4"/>
      <c r="I15" s="20">
        <v>43990</v>
      </c>
      <c r="J15" s="22"/>
      <c r="K15" s="20">
        <v>44286</v>
      </c>
      <c r="L15" s="4"/>
      <c r="M15" s="6">
        <f t="shared" si="1"/>
        <v>1</v>
      </c>
      <c r="N15" s="4"/>
      <c r="O15" s="25" t="s">
        <v>26</v>
      </c>
      <c r="P15" s="4"/>
      <c r="Q15" s="14" t="s">
        <v>392</v>
      </c>
      <c r="R15" s="4"/>
      <c r="S15" s="17">
        <v>2201264</v>
      </c>
      <c r="T15" s="132"/>
      <c r="U15" s="17">
        <v>1618162.92</v>
      </c>
      <c r="V15" s="132"/>
      <c r="W15" s="17">
        <v>1618162.92</v>
      </c>
      <c r="X15" s="4"/>
      <c r="Y15" s="18">
        <f t="shared" si="0"/>
        <v>1</v>
      </c>
      <c r="Z15" s="4"/>
      <c r="AA15" s="94" t="s">
        <v>392</v>
      </c>
      <c r="AB15" s="4"/>
      <c r="AC15" s="65" t="s">
        <v>83</v>
      </c>
      <c r="AD15" s="4"/>
      <c r="AE15" s="94" t="s">
        <v>344</v>
      </c>
      <c r="AF15" s="4"/>
      <c r="AG15" s="79" t="s">
        <v>85</v>
      </c>
    </row>
    <row r="16" spans="1:33" ht="137.5" customHeight="1" x14ac:dyDescent="0.35">
      <c r="A16" s="91" t="s">
        <v>198</v>
      </c>
      <c r="B16" s="2"/>
      <c r="C16" s="5" t="s">
        <v>151</v>
      </c>
      <c r="D16" s="4"/>
      <c r="E16" s="3" t="s">
        <v>71</v>
      </c>
      <c r="F16" s="4"/>
      <c r="G16" s="6" t="s">
        <v>29</v>
      </c>
      <c r="H16" s="4"/>
      <c r="I16" s="20">
        <v>43191</v>
      </c>
      <c r="J16" s="22"/>
      <c r="K16" s="20">
        <v>44286</v>
      </c>
      <c r="L16" s="4"/>
      <c r="M16" s="6">
        <f t="shared" si="1"/>
        <v>1</v>
      </c>
      <c r="N16" s="4"/>
      <c r="O16" s="25" t="s">
        <v>26</v>
      </c>
      <c r="P16" s="4"/>
      <c r="Q16" s="14" t="s">
        <v>227</v>
      </c>
      <c r="R16" s="4"/>
      <c r="S16" s="17">
        <v>29525676</v>
      </c>
      <c r="T16" s="132"/>
      <c r="U16" s="17">
        <v>3527227</v>
      </c>
      <c r="V16" s="17"/>
      <c r="W16" s="17">
        <v>3527227</v>
      </c>
      <c r="X16" s="4"/>
      <c r="Y16" s="18">
        <f t="shared" si="0"/>
        <v>1</v>
      </c>
      <c r="Z16" s="4"/>
      <c r="AA16" s="14" t="s">
        <v>343</v>
      </c>
      <c r="AB16" s="4"/>
      <c r="AC16" s="65" t="s">
        <v>83</v>
      </c>
      <c r="AD16" s="4"/>
      <c r="AE16" s="94" t="s">
        <v>367</v>
      </c>
      <c r="AF16" s="4"/>
      <c r="AG16" s="133" t="s">
        <v>84</v>
      </c>
    </row>
    <row r="17" spans="1:33" ht="150.65" customHeight="1" x14ac:dyDescent="0.35">
      <c r="A17" s="91" t="s">
        <v>58</v>
      </c>
      <c r="B17" s="2"/>
      <c r="C17" s="5" t="s">
        <v>51</v>
      </c>
      <c r="D17" s="4"/>
      <c r="E17" s="3" t="s">
        <v>69</v>
      </c>
      <c r="F17" s="4"/>
      <c r="G17" s="6" t="s">
        <v>30</v>
      </c>
      <c r="H17" s="4"/>
      <c r="I17" s="20">
        <v>42309</v>
      </c>
      <c r="J17" s="22"/>
      <c r="K17" s="20">
        <v>42582</v>
      </c>
      <c r="L17" s="4"/>
      <c r="M17" s="6">
        <f t="shared" si="1"/>
        <v>1</v>
      </c>
      <c r="N17" s="4"/>
      <c r="O17" s="25" t="s">
        <v>26</v>
      </c>
      <c r="P17" s="4"/>
      <c r="Q17" s="14" t="s">
        <v>99</v>
      </c>
      <c r="R17" s="4"/>
      <c r="S17" s="17">
        <v>1200000</v>
      </c>
      <c r="T17" s="132"/>
      <c r="U17" s="17">
        <v>900000</v>
      </c>
      <c r="V17" s="132"/>
      <c r="W17" s="17">
        <v>900000</v>
      </c>
      <c r="X17" s="4"/>
      <c r="Y17" s="18">
        <f t="shared" si="0"/>
        <v>1</v>
      </c>
      <c r="Z17" s="4"/>
      <c r="AA17" s="14" t="s">
        <v>192</v>
      </c>
      <c r="AB17" s="4"/>
      <c r="AC17" s="65" t="s">
        <v>83</v>
      </c>
      <c r="AD17" s="4"/>
      <c r="AE17" s="94" t="s">
        <v>368</v>
      </c>
      <c r="AF17" s="4"/>
      <c r="AG17" s="79" t="s">
        <v>85</v>
      </c>
    </row>
    <row r="18" spans="1:33" ht="178.15" customHeight="1" x14ac:dyDescent="0.35">
      <c r="A18" s="91" t="s">
        <v>212</v>
      </c>
      <c r="B18" s="2"/>
      <c r="C18" s="5" t="s">
        <v>200</v>
      </c>
      <c r="D18" s="4"/>
      <c r="E18" s="3" t="s">
        <v>43</v>
      </c>
      <c r="F18" s="4"/>
      <c r="G18" s="6" t="s">
        <v>30</v>
      </c>
      <c r="H18" s="4"/>
      <c r="I18" s="99">
        <v>43752</v>
      </c>
      <c r="J18" s="100"/>
      <c r="K18" s="99">
        <v>44255</v>
      </c>
      <c r="L18" s="4"/>
      <c r="M18" s="6">
        <f t="shared" si="1"/>
        <v>1</v>
      </c>
      <c r="N18" s="4"/>
      <c r="O18" s="25" t="s">
        <v>26</v>
      </c>
      <c r="P18" s="4"/>
      <c r="Q18" s="14" t="s">
        <v>201</v>
      </c>
      <c r="R18" s="4"/>
      <c r="S18" s="17">
        <v>802909.35</v>
      </c>
      <c r="T18" s="132"/>
      <c r="U18" s="17">
        <v>763473</v>
      </c>
      <c r="V18" s="132"/>
      <c r="W18" s="17">
        <v>763473</v>
      </c>
      <c r="X18" s="4"/>
      <c r="Y18" s="18">
        <f t="shared" si="0"/>
        <v>1</v>
      </c>
      <c r="Z18" s="4"/>
      <c r="AA18" s="14" t="s">
        <v>202</v>
      </c>
      <c r="AB18" s="4"/>
      <c r="AC18" s="65" t="s">
        <v>83</v>
      </c>
      <c r="AD18" s="4"/>
      <c r="AE18" s="94" t="s">
        <v>369</v>
      </c>
      <c r="AF18" s="4"/>
      <c r="AG18" s="79" t="s">
        <v>85</v>
      </c>
    </row>
    <row r="19" spans="1:33" ht="195.25" customHeight="1" x14ac:dyDescent="0.35">
      <c r="A19" s="91" t="s">
        <v>155</v>
      </c>
      <c r="B19" s="2"/>
      <c r="C19" s="5" t="s">
        <v>150</v>
      </c>
      <c r="D19" s="4"/>
      <c r="E19" s="3" t="s">
        <v>76</v>
      </c>
      <c r="F19" s="4"/>
      <c r="G19" s="6" t="s">
        <v>30</v>
      </c>
      <c r="H19" s="4"/>
      <c r="I19" s="20">
        <v>43647</v>
      </c>
      <c r="J19" s="22"/>
      <c r="K19" s="20">
        <v>43784</v>
      </c>
      <c r="L19" s="4"/>
      <c r="M19" s="6">
        <f t="shared" si="1"/>
        <v>1</v>
      </c>
      <c r="N19" s="4"/>
      <c r="O19" s="25" t="s">
        <v>26</v>
      </c>
      <c r="P19" s="4"/>
      <c r="Q19" s="14" t="s">
        <v>154</v>
      </c>
      <c r="R19" s="4"/>
      <c r="S19" s="17">
        <v>251296.13</v>
      </c>
      <c r="T19" s="132"/>
      <c r="U19" s="17">
        <v>251296.13</v>
      </c>
      <c r="V19" s="132"/>
      <c r="W19" s="17">
        <v>251296.13</v>
      </c>
      <c r="X19" s="4"/>
      <c r="Y19" s="18">
        <f>W19/U19</f>
        <v>1</v>
      </c>
      <c r="Z19" s="4"/>
      <c r="AA19" s="94" t="s">
        <v>336</v>
      </c>
      <c r="AB19" s="4"/>
      <c r="AC19" s="65" t="s">
        <v>83</v>
      </c>
      <c r="AD19" s="4"/>
      <c r="AE19" s="94" t="s">
        <v>342</v>
      </c>
      <c r="AF19" s="4"/>
      <c r="AG19" s="79" t="s">
        <v>85</v>
      </c>
    </row>
    <row r="20" spans="1:33" ht="147" customHeight="1" x14ac:dyDescent="0.35">
      <c r="A20" s="91" t="s">
        <v>199</v>
      </c>
      <c r="B20" s="2"/>
      <c r="C20" s="63" t="s">
        <v>150</v>
      </c>
      <c r="D20" s="4"/>
      <c r="E20" s="6" t="s">
        <v>150</v>
      </c>
      <c r="F20" s="4"/>
      <c r="G20" s="6" t="s">
        <v>30</v>
      </c>
      <c r="H20" s="4"/>
      <c r="I20" s="99">
        <v>43752</v>
      </c>
      <c r="J20" s="100"/>
      <c r="K20" s="99">
        <v>44286</v>
      </c>
      <c r="L20" s="4"/>
      <c r="M20" s="6">
        <f t="shared" si="1"/>
        <v>1</v>
      </c>
      <c r="N20" s="4"/>
      <c r="O20" s="25" t="s">
        <v>26</v>
      </c>
      <c r="P20" s="4"/>
      <c r="Q20" s="14" t="s">
        <v>412</v>
      </c>
      <c r="R20" s="4"/>
      <c r="S20" s="17">
        <v>702447</v>
      </c>
      <c r="T20" s="132"/>
      <c r="U20" s="17">
        <v>695000</v>
      </c>
      <c r="V20" s="132"/>
      <c r="W20" s="17">
        <v>695000</v>
      </c>
      <c r="X20" s="4"/>
      <c r="Y20" s="18">
        <f>W20/U20</f>
        <v>1</v>
      </c>
      <c r="Z20" s="4"/>
      <c r="AA20" s="95" t="s">
        <v>263</v>
      </c>
      <c r="AB20" s="4"/>
      <c r="AC20" s="65" t="s">
        <v>83</v>
      </c>
      <c r="AD20" s="4"/>
      <c r="AE20" s="94" t="s">
        <v>370</v>
      </c>
      <c r="AF20" s="4"/>
      <c r="AG20" s="79" t="s">
        <v>85</v>
      </c>
    </row>
    <row r="21" spans="1:33" ht="124.15" customHeight="1" x14ac:dyDescent="0.35">
      <c r="A21" s="91" t="s">
        <v>194</v>
      </c>
      <c r="B21" s="2"/>
      <c r="C21" s="5" t="s">
        <v>42</v>
      </c>
      <c r="D21" s="4"/>
      <c r="E21" s="3" t="s">
        <v>70</v>
      </c>
      <c r="F21" s="4"/>
      <c r="G21" s="6" t="s">
        <v>30</v>
      </c>
      <c r="H21" s="4"/>
      <c r="I21" s="20">
        <v>42333</v>
      </c>
      <c r="J21" s="22"/>
      <c r="K21" s="20">
        <v>42674</v>
      </c>
      <c r="L21" s="4"/>
      <c r="M21" s="6">
        <f t="shared" si="1"/>
        <v>1</v>
      </c>
      <c r="N21" s="4"/>
      <c r="O21" s="25" t="s">
        <v>26</v>
      </c>
      <c r="P21" s="4"/>
      <c r="Q21" s="14" t="s">
        <v>413</v>
      </c>
      <c r="R21" s="4"/>
      <c r="S21" s="17">
        <v>895263</v>
      </c>
      <c r="T21" s="132"/>
      <c r="U21" s="17">
        <v>564637</v>
      </c>
      <c r="V21" s="132"/>
      <c r="W21" s="17">
        <v>564637</v>
      </c>
      <c r="X21" s="4"/>
      <c r="Y21" s="18">
        <f>W21/U21</f>
        <v>1</v>
      </c>
      <c r="Z21" s="4"/>
      <c r="AA21" s="95" t="s">
        <v>196</v>
      </c>
      <c r="AB21" s="4"/>
      <c r="AC21" s="65" t="s">
        <v>83</v>
      </c>
      <c r="AD21" s="4"/>
      <c r="AE21" s="94" t="s">
        <v>371</v>
      </c>
      <c r="AF21" s="4"/>
      <c r="AG21" s="79" t="s">
        <v>85</v>
      </c>
    </row>
    <row r="22" spans="1:33" ht="124.15" customHeight="1" x14ac:dyDescent="0.35">
      <c r="A22" s="91" t="s">
        <v>195</v>
      </c>
      <c r="B22" s="2"/>
      <c r="C22" s="5" t="s">
        <v>42</v>
      </c>
      <c r="D22" s="4"/>
      <c r="E22" s="3" t="s">
        <v>70</v>
      </c>
      <c r="F22" s="4"/>
      <c r="G22" s="6" t="s">
        <v>30</v>
      </c>
      <c r="H22" s="4"/>
      <c r="I22" s="20">
        <v>42333</v>
      </c>
      <c r="J22" s="22"/>
      <c r="K22" s="20">
        <v>42674</v>
      </c>
      <c r="L22" s="4"/>
      <c r="M22" s="6">
        <f t="shared" si="1"/>
        <v>1</v>
      </c>
      <c r="N22" s="4"/>
      <c r="O22" s="25" t="s">
        <v>26</v>
      </c>
      <c r="P22" s="4"/>
      <c r="Q22" s="14" t="s">
        <v>414</v>
      </c>
      <c r="R22" s="4"/>
      <c r="S22" s="17">
        <v>2567160</v>
      </c>
      <c r="T22" s="132"/>
      <c r="U22" s="17">
        <v>1998054</v>
      </c>
      <c r="V22" s="132"/>
      <c r="W22" s="17">
        <v>1998054</v>
      </c>
      <c r="X22" s="4"/>
      <c r="Y22" s="18">
        <f>W22/U22</f>
        <v>1</v>
      </c>
      <c r="Z22" s="4"/>
      <c r="AA22" s="95" t="s">
        <v>197</v>
      </c>
      <c r="AB22" s="4"/>
      <c r="AC22" s="65" t="s">
        <v>83</v>
      </c>
      <c r="AD22" s="4"/>
      <c r="AE22" s="94" t="s">
        <v>372</v>
      </c>
      <c r="AF22" s="4"/>
      <c r="AG22" s="79" t="s">
        <v>85</v>
      </c>
    </row>
    <row r="23" spans="1:33" ht="72.5" x14ac:dyDescent="0.35">
      <c r="A23" s="91" t="s">
        <v>208</v>
      </c>
      <c r="B23" s="2"/>
      <c r="C23" s="5" t="s">
        <v>200</v>
      </c>
      <c r="D23" s="4"/>
      <c r="E23" s="3" t="s">
        <v>43</v>
      </c>
      <c r="F23" s="4"/>
      <c r="G23" s="6" t="s">
        <v>30</v>
      </c>
      <c r="H23" s="4"/>
      <c r="I23" s="20">
        <v>43899</v>
      </c>
      <c r="J23" s="22"/>
      <c r="K23" s="20">
        <v>44012</v>
      </c>
      <c r="L23" s="4"/>
      <c r="M23" s="6">
        <f t="shared" si="1"/>
        <v>1</v>
      </c>
      <c r="N23" s="4"/>
      <c r="O23" s="25" t="s">
        <v>26</v>
      </c>
      <c r="P23" s="4"/>
      <c r="Q23" s="14" t="s">
        <v>415</v>
      </c>
      <c r="R23" s="4"/>
      <c r="S23" s="17">
        <v>12527</v>
      </c>
      <c r="T23" s="132"/>
      <c r="U23" s="17">
        <v>12527</v>
      </c>
      <c r="V23" s="132"/>
      <c r="W23" s="17">
        <v>12527</v>
      </c>
      <c r="X23" s="4"/>
      <c r="Y23" s="18">
        <f t="shared" ref="Y23:Y24" si="2">W23/U23</f>
        <v>1</v>
      </c>
      <c r="Z23" s="4"/>
      <c r="AA23" s="14" t="s">
        <v>230</v>
      </c>
      <c r="AB23" s="4"/>
      <c r="AC23" s="82" t="s">
        <v>83</v>
      </c>
      <c r="AD23" s="4"/>
      <c r="AE23" s="14" t="s">
        <v>345</v>
      </c>
      <c r="AF23" s="4"/>
      <c r="AG23" s="79" t="s">
        <v>85</v>
      </c>
    </row>
    <row r="24" spans="1:33" ht="109.9" customHeight="1" x14ac:dyDescent="0.35">
      <c r="A24" s="91" t="s">
        <v>209</v>
      </c>
      <c r="B24" s="2"/>
      <c r="C24" s="5" t="s">
        <v>200</v>
      </c>
      <c r="D24" s="4"/>
      <c r="E24" s="3" t="s">
        <v>43</v>
      </c>
      <c r="F24" s="4"/>
      <c r="G24" s="6" t="s">
        <v>30</v>
      </c>
      <c r="H24" s="4"/>
      <c r="I24" s="20">
        <v>43906</v>
      </c>
      <c r="J24" s="22"/>
      <c r="K24" s="20">
        <v>44227</v>
      </c>
      <c r="L24" s="4"/>
      <c r="M24" s="6">
        <f t="shared" si="1"/>
        <v>1</v>
      </c>
      <c r="N24" s="4"/>
      <c r="O24" s="25" t="s">
        <v>26</v>
      </c>
      <c r="P24" s="4"/>
      <c r="Q24" s="14" t="s">
        <v>416</v>
      </c>
      <c r="R24" s="4"/>
      <c r="S24" s="17">
        <v>105928</v>
      </c>
      <c r="T24" s="132"/>
      <c r="U24" s="17">
        <v>105928</v>
      </c>
      <c r="V24" s="132"/>
      <c r="W24" s="17">
        <v>105928</v>
      </c>
      <c r="X24" s="4"/>
      <c r="Y24" s="18">
        <f t="shared" si="2"/>
        <v>1</v>
      </c>
      <c r="Z24" s="4"/>
      <c r="AA24" s="14" t="s">
        <v>231</v>
      </c>
      <c r="AB24" s="4"/>
      <c r="AC24" s="65" t="s">
        <v>83</v>
      </c>
      <c r="AD24" s="4"/>
      <c r="AE24" s="14" t="s">
        <v>346</v>
      </c>
      <c r="AF24" s="4"/>
      <c r="AG24" s="79" t="s">
        <v>85</v>
      </c>
    </row>
    <row r="25" spans="1:33" ht="162" customHeight="1" x14ac:dyDescent="0.35">
      <c r="A25" s="91" t="s">
        <v>186</v>
      </c>
      <c r="B25" s="2"/>
      <c r="C25" s="5" t="s">
        <v>57</v>
      </c>
      <c r="D25" s="4"/>
      <c r="E25" s="3" t="s">
        <v>72</v>
      </c>
      <c r="F25" s="4"/>
      <c r="G25" s="3" t="s">
        <v>207</v>
      </c>
      <c r="H25" s="4"/>
      <c r="I25" s="20">
        <v>42826</v>
      </c>
      <c r="J25" s="22"/>
      <c r="K25" s="20">
        <v>44260</v>
      </c>
      <c r="L25" s="4"/>
      <c r="M25" s="6">
        <f t="shared" si="1"/>
        <v>1</v>
      </c>
      <c r="N25" s="4"/>
      <c r="O25" s="25" t="s">
        <v>26</v>
      </c>
      <c r="P25" s="4"/>
      <c r="Q25" s="14" t="s">
        <v>210</v>
      </c>
      <c r="R25" s="4"/>
      <c r="S25" s="17">
        <v>3587559</v>
      </c>
      <c r="T25" s="132"/>
      <c r="U25" s="17">
        <v>1580000</v>
      </c>
      <c r="V25" s="132"/>
      <c r="W25" s="17">
        <v>1580000</v>
      </c>
      <c r="X25" s="4"/>
      <c r="Y25" s="18">
        <f t="shared" ref="Y25:Y34" si="3">W25/U25</f>
        <v>1</v>
      </c>
      <c r="Z25" s="4"/>
      <c r="AA25" s="14" t="s">
        <v>313</v>
      </c>
      <c r="AB25" s="4"/>
      <c r="AC25" s="65" t="s">
        <v>83</v>
      </c>
      <c r="AD25" s="4"/>
      <c r="AE25" s="14" t="s">
        <v>347</v>
      </c>
      <c r="AF25" s="4"/>
      <c r="AG25" s="79" t="s">
        <v>85</v>
      </c>
    </row>
    <row r="26" spans="1:33" ht="87" customHeight="1" x14ac:dyDescent="0.35">
      <c r="A26" s="91" t="s">
        <v>203</v>
      </c>
      <c r="B26" s="2"/>
      <c r="C26" s="5" t="s">
        <v>57</v>
      </c>
      <c r="D26" s="4"/>
      <c r="E26" s="3" t="s">
        <v>43</v>
      </c>
      <c r="F26" s="4"/>
      <c r="G26" s="6" t="s">
        <v>30</v>
      </c>
      <c r="H26" s="4"/>
      <c r="I26" s="99">
        <v>43752</v>
      </c>
      <c r="J26" s="100"/>
      <c r="K26" s="99">
        <v>43890</v>
      </c>
      <c r="L26" s="4"/>
      <c r="M26" s="6">
        <f t="shared" si="1"/>
        <v>1</v>
      </c>
      <c r="N26" s="4"/>
      <c r="O26" s="25" t="s">
        <v>26</v>
      </c>
      <c r="P26" s="4"/>
      <c r="Q26" s="14" t="s">
        <v>205</v>
      </c>
      <c r="R26" s="4"/>
      <c r="S26" s="17">
        <v>87222</v>
      </c>
      <c r="T26" s="132"/>
      <c r="U26" s="17">
        <v>51675</v>
      </c>
      <c r="V26" s="132"/>
      <c r="W26" s="17">
        <v>51675</v>
      </c>
      <c r="X26" s="4"/>
      <c r="Y26" s="18">
        <f t="shared" si="3"/>
        <v>1</v>
      </c>
      <c r="Z26" s="4"/>
      <c r="AA26" s="14" t="s">
        <v>204</v>
      </c>
      <c r="AB26" s="4"/>
      <c r="AC26" s="65" t="s">
        <v>83</v>
      </c>
      <c r="AD26" s="4"/>
      <c r="AE26" s="94" t="s">
        <v>348</v>
      </c>
      <c r="AF26" s="4"/>
      <c r="AG26" s="79" t="s">
        <v>85</v>
      </c>
    </row>
    <row r="27" spans="1:33" ht="231" customHeight="1" x14ac:dyDescent="0.35">
      <c r="A27" s="91" t="s">
        <v>89</v>
      </c>
      <c r="B27" s="2"/>
      <c r="C27" s="5" t="s">
        <v>59</v>
      </c>
      <c r="D27" s="4"/>
      <c r="E27" s="3" t="s">
        <v>43</v>
      </c>
      <c r="F27" s="4"/>
      <c r="G27" s="3" t="s">
        <v>207</v>
      </c>
      <c r="H27" s="4"/>
      <c r="I27" s="20">
        <v>42278</v>
      </c>
      <c r="J27" s="22"/>
      <c r="K27" s="20">
        <v>44286</v>
      </c>
      <c r="L27" s="4"/>
      <c r="M27" s="6">
        <f t="shared" si="1"/>
        <v>1</v>
      </c>
      <c r="N27" s="4"/>
      <c r="O27" s="25" t="s">
        <v>26</v>
      </c>
      <c r="P27" s="4"/>
      <c r="Q27" s="14" t="s">
        <v>90</v>
      </c>
      <c r="R27" s="4"/>
      <c r="S27" s="17">
        <v>3833472.7</v>
      </c>
      <c r="T27" s="132"/>
      <c r="U27" s="17">
        <f>700000+950000+76312.47</f>
        <v>1726312.47</v>
      </c>
      <c r="V27" s="132"/>
      <c r="W27" s="17">
        <v>1726312</v>
      </c>
      <c r="X27" s="4"/>
      <c r="Y27" s="18">
        <f t="shared" si="3"/>
        <v>0.99999972774337897</v>
      </c>
      <c r="Z27" s="4"/>
      <c r="AA27" s="14" t="s">
        <v>272</v>
      </c>
      <c r="AB27" s="4"/>
      <c r="AC27" s="65" t="s">
        <v>83</v>
      </c>
      <c r="AD27" s="4"/>
      <c r="AE27" s="14" t="s">
        <v>349</v>
      </c>
      <c r="AF27" s="4"/>
      <c r="AG27" s="79" t="s">
        <v>85</v>
      </c>
    </row>
    <row r="28" spans="1:33" ht="120" customHeight="1" x14ac:dyDescent="0.35">
      <c r="A28" s="91" t="s">
        <v>68</v>
      </c>
      <c r="B28" s="2"/>
      <c r="C28" s="5" t="s">
        <v>59</v>
      </c>
      <c r="D28" s="4"/>
      <c r="E28" s="3" t="s">
        <v>43</v>
      </c>
      <c r="F28" s="4"/>
      <c r="G28" s="3" t="s">
        <v>207</v>
      </c>
      <c r="H28" s="4"/>
      <c r="I28" s="20">
        <v>43101</v>
      </c>
      <c r="J28" s="22"/>
      <c r="K28" s="20">
        <v>43921</v>
      </c>
      <c r="L28" s="4"/>
      <c r="M28" s="6">
        <f t="shared" si="1"/>
        <v>1</v>
      </c>
      <c r="N28" s="4"/>
      <c r="O28" s="25" t="s">
        <v>26</v>
      </c>
      <c r="P28" s="4"/>
      <c r="Q28" s="14" t="s">
        <v>417</v>
      </c>
      <c r="R28" s="4"/>
      <c r="S28" s="17">
        <v>3610505</v>
      </c>
      <c r="T28" s="132"/>
      <c r="U28" s="17">
        <v>1401275</v>
      </c>
      <c r="V28" s="132"/>
      <c r="W28" s="17">
        <v>1401275</v>
      </c>
      <c r="X28" s="4"/>
      <c r="Y28" s="18">
        <f t="shared" si="3"/>
        <v>1</v>
      </c>
      <c r="Z28" s="4"/>
      <c r="AA28" s="94" t="s">
        <v>314</v>
      </c>
      <c r="AB28" s="4"/>
      <c r="AC28" s="65" t="s">
        <v>83</v>
      </c>
      <c r="AD28" s="4"/>
      <c r="AE28" s="95" t="s">
        <v>373</v>
      </c>
      <c r="AF28" s="4"/>
      <c r="AG28" s="79" t="s">
        <v>85</v>
      </c>
    </row>
    <row r="29" spans="1:33" ht="150.65" customHeight="1" x14ac:dyDescent="0.35">
      <c r="A29" s="91" t="s">
        <v>149</v>
      </c>
      <c r="B29" s="2"/>
      <c r="C29" s="5" t="s">
        <v>23</v>
      </c>
      <c r="D29" s="4"/>
      <c r="E29" s="3" t="s">
        <v>6</v>
      </c>
      <c r="F29" s="4"/>
      <c r="G29" s="6" t="s">
        <v>7</v>
      </c>
      <c r="H29" s="4"/>
      <c r="I29" s="20">
        <v>42826</v>
      </c>
      <c r="J29" s="22"/>
      <c r="K29" s="20">
        <v>43555</v>
      </c>
      <c r="L29" s="4"/>
      <c r="M29" s="6">
        <f t="shared" si="1"/>
        <v>1</v>
      </c>
      <c r="N29" s="4"/>
      <c r="O29" s="25" t="s">
        <v>26</v>
      </c>
      <c r="P29" s="4"/>
      <c r="Q29" s="14" t="s">
        <v>98</v>
      </c>
      <c r="R29" s="4"/>
      <c r="S29" s="97">
        <v>1970815</v>
      </c>
      <c r="T29" s="132"/>
      <c r="U29" s="17">
        <v>1000000</v>
      </c>
      <c r="V29" s="132"/>
      <c r="W29" s="17">
        <v>1000000</v>
      </c>
      <c r="X29" s="4"/>
      <c r="Y29" s="18">
        <f t="shared" si="3"/>
        <v>1</v>
      </c>
      <c r="Z29" s="4"/>
      <c r="AA29" s="14" t="s">
        <v>103</v>
      </c>
      <c r="AB29" s="4"/>
      <c r="AC29" s="65" t="s">
        <v>83</v>
      </c>
      <c r="AD29" s="4"/>
      <c r="AE29" s="68" t="s">
        <v>350</v>
      </c>
      <c r="AF29" s="4"/>
      <c r="AG29" s="133" t="s">
        <v>84</v>
      </c>
    </row>
    <row r="30" spans="1:33" ht="50.25" customHeight="1" x14ac:dyDescent="0.35">
      <c r="A30" s="91" t="s">
        <v>49</v>
      </c>
      <c r="B30" s="2"/>
      <c r="C30" s="5" t="s">
        <v>50</v>
      </c>
      <c r="D30" s="4"/>
      <c r="E30" s="3" t="s">
        <v>6</v>
      </c>
      <c r="F30" s="4"/>
      <c r="G30" s="6" t="s">
        <v>7</v>
      </c>
      <c r="H30" s="4"/>
      <c r="I30" s="20">
        <v>42095</v>
      </c>
      <c r="J30" s="22"/>
      <c r="K30" s="20">
        <v>42124</v>
      </c>
      <c r="L30" s="4"/>
      <c r="M30" s="6">
        <f t="shared" si="1"/>
        <v>1</v>
      </c>
      <c r="N30" s="4"/>
      <c r="O30" s="25" t="s">
        <v>26</v>
      </c>
      <c r="P30" s="4"/>
      <c r="Q30" s="14" t="s">
        <v>95</v>
      </c>
      <c r="R30" s="4"/>
      <c r="S30" s="17">
        <v>300000</v>
      </c>
      <c r="T30" s="132"/>
      <c r="U30" s="17">
        <v>300000</v>
      </c>
      <c r="V30" s="132"/>
      <c r="W30" s="17">
        <v>300000</v>
      </c>
      <c r="X30" s="4"/>
      <c r="Y30" s="18">
        <f t="shared" si="3"/>
        <v>1</v>
      </c>
      <c r="Z30" s="4"/>
      <c r="AA30" s="14" t="s">
        <v>96</v>
      </c>
      <c r="AB30" s="4"/>
      <c r="AC30" s="65" t="s">
        <v>83</v>
      </c>
      <c r="AD30" s="4"/>
      <c r="AE30" s="14" t="s">
        <v>275</v>
      </c>
      <c r="AF30" s="4"/>
      <c r="AG30" s="79" t="s">
        <v>85</v>
      </c>
    </row>
    <row r="31" spans="1:33" ht="98.5" customHeight="1" x14ac:dyDescent="0.35">
      <c r="A31" s="91" t="s">
        <v>55</v>
      </c>
      <c r="B31" s="2"/>
      <c r="C31" s="5" t="s">
        <v>56</v>
      </c>
      <c r="D31" s="4"/>
      <c r="E31" s="3" t="s">
        <v>74</v>
      </c>
      <c r="F31" s="4"/>
      <c r="G31" s="6" t="s">
        <v>7</v>
      </c>
      <c r="H31" s="4"/>
      <c r="I31" s="20">
        <v>42917</v>
      </c>
      <c r="J31" s="22"/>
      <c r="K31" s="20">
        <v>43190</v>
      </c>
      <c r="L31" s="4"/>
      <c r="M31" s="6">
        <f t="shared" si="1"/>
        <v>1</v>
      </c>
      <c r="N31" s="4"/>
      <c r="O31" s="25" t="s">
        <v>26</v>
      </c>
      <c r="P31" s="4"/>
      <c r="Q31" s="14" t="s">
        <v>97</v>
      </c>
      <c r="R31" s="4"/>
      <c r="S31" s="17">
        <v>1464250</v>
      </c>
      <c r="T31" s="132"/>
      <c r="U31" s="17">
        <v>56250</v>
      </c>
      <c r="V31" s="132"/>
      <c r="W31" s="17">
        <v>56250</v>
      </c>
      <c r="X31" s="4"/>
      <c r="Y31" s="18">
        <f t="shared" si="3"/>
        <v>1</v>
      </c>
      <c r="Z31" s="4"/>
      <c r="AA31" s="14" t="s">
        <v>393</v>
      </c>
      <c r="AB31" s="4"/>
      <c r="AC31" s="65" t="s">
        <v>83</v>
      </c>
      <c r="AD31" s="4"/>
      <c r="AE31" s="14" t="s">
        <v>351</v>
      </c>
      <c r="AF31" s="4"/>
      <c r="AG31" s="79" t="s">
        <v>85</v>
      </c>
    </row>
    <row r="32" spans="1:33" ht="172.75" customHeight="1" x14ac:dyDescent="0.35">
      <c r="A32" s="91" t="s">
        <v>61</v>
      </c>
      <c r="B32" s="2"/>
      <c r="C32" s="5" t="s">
        <v>62</v>
      </c>
      <c r="D32" s="4"/>
      <c r="E32" s="3" t="s">
        <v>69</v>
      </c>
      <c r="F32" s="4"/>
      <c r="G32" s="6" t="s">
        <v>7</v>
      </c>
      <c r="H32" s="4"/>
      <c r="I32" s="20">
        <v>42887</v>
      </c>
      <c r="J32" s="22"/>
      <c r="K32" s="20">
        <v>43220</v>
      </c>
      <c r="L32" s="4"/>
      <c r="M32" s="6">
        <f t="shared" si="1"/>
        <v>1</v>
      </c>
      <c r="N32" s="4"/>
      <c r="O32" s="25" t="s">
        <v>26</v>
      </c>
      <c r="P32" s="4"/>
      <c r="Q32" s="14" t="s">
        <v>93</v>
      </c>
      <c r="R32" s="4"/>
      <c r="S32" s="17">
        <v>3006264</v>
      </c>
      <c r="T32" s="132"/>
      <c r="U32" s="17">
        <v>56250</v>
      </c>
      <c r="V32" s="132"/>
      <c r="W32" s="17">
        <v>56250</v>
      </c>
      <c r="X32" s="4"/>
      <c r="Y32" s="18">
        <f t="shared" si="3"/>
        <v>1</v>
      </c>
      <c r="Z32" s="4"/>
      <c r="AA32" s="14" t="s">
        <v>394</v>
      </c>
      <c r="AB32" s="4"/>
      <c r="AC32" s="65" t="s">
        <v>83</v>
      </c>
      <c r="AD32" s="4"/>
      <c r="AE32" s="14" t="s">
        <v>374</v>
      </c>
      <c r="AF32" s="4"/>
      <c r="AG32" s="79" t="s">
        <v>85</v>
      </c>
    </row>
    <row r="33" spans="1:33" ht="161.25" customHeight="1" x14ac:dyDescent="0.35">
      <c r="A33" s="91" t="s">
        <v>63</v>
      </c>
      <c r="B33" s="2"/>
      <c r="C33" s="5" t="s">
        <v>64</v>
      </c>
      <c r="D33" s="4"/>
      <c r="E33" s="3" t="s">
        <v>75</v>
      </c>
      <c r="F33" s="4"/>
      <c r="G33" s="6" t="s">
        <v>7</v>
      </c>
      <c r="H33" s="4"/>
      <c r="I33" s="20">
        <v>42948</v>
      </c>
      <c r="J33" s="22"/>
      <c r="K33" s="20">
        <v>43921</v>
      </c>
      <c r="L33" s="4"/>
      <c r="M33" s="6">
        <f t="shared" si="1"/>
        <v>1</v>
      </c>
      <c r="N33" s="4"/>
      <c r="O33" s="25" t="s">
        <v>26</v>
      </c>
      <c r="P33" s="4"/>
      <c r="Q33" s="14" t="s">
        <v>94</v>
      </c>
      <c r="R33" s="4"/>
      <c r="S33" s="17">
        <v>2256337</v>
      </c>
      <c r="T33" s="132"/>
      <c r="U33" s="17">
        <v>56250</v>
      </c>
      <c r="V33" s="132"/>
      <c r="W33" s="17">
        <v>56250</v>
      </c>
      <c r="X33" s="4"/>
      <c r="Y33" s="18">
        <f t="shared" si="3"/>
        <v>1</v>
      </c>
      <c r="Z33" s="4"/>
      <c r="AA33" s="14" t="s">
        <v>91</v>
      </c>
      <c r="AB33" s="4"/>
      <c r="AC33" s="65" t="s">
        <v>83</v>
      </c>
      <c r="AD33" s="4"/>
      <c r="AE33" s="14" t="s">
        <v>375</v>
      </c>
      <c r="AF33" s="4"/>
      <c r="AG33" s="79" t="s">
        <v>85</v>
      </c>
    </row>
    <row r="34" spans="1:33" ht="167" customHeight="1" x14ac:dyDescent="0.35">
      <c r="A34" s="134" t="s">
        <v>284</v>
      </c>
      <c r="B34" s="2"/>
      <c r="C34" s="5" t="s">
        <v>206</v>
      </c>
      <c r="D34" s="4"/>
      <c r="E34" s="3" t="s">
        <v>43</v>
      </c>
      <c r="F34" s="4"/>
      <c r="G34" s="6" t="s">
        <v>78</v>
      </c>
      <c r="H34" s="4"/>
      <c r="I34" s="99">
        <v>43709</v>
      </c>
      <c r="J34" s="100"/>
      <c r="K34" s="99">
        <v>44286</v>
      </c>
      <c r="L34" s="4"/>
      <c r="M34" s="6">
        <f t="shared" si="1"/>
        <v>1</v>
      </c>
      <c r="N34" s="4"/>
      <c r="O34" s="25" t="s">
        <v>26</v>
      </c>
      <c r="P34" s="4"/>
      <c r="Q34" s="14" t="s">
        <v>211</v>
      </c>
      <c r="R34" s="4"/>
      <c r="S34" s="97">
        <v>1330000</v>
      </c>
      <c r="T34" s="132"/>
      <c r="U34" s="17">
        <v>1000000</v>
      </c>
      <c r="V34" s="132"/>
      <c r="W34" s="17">
        <v>1000000</v>
      </c>
      <c r="X34" s="4"/>
      <c r="Y34" s="18">
        <f t="shared" si="3"/>
        <v>1</v>
      </c>
      <c r="Z34" s="4"/>
      <c r="AA34" s="94" t="s">
        <v>193</v>
      </c>
      <c r="AB34" s="4"/>
      <c r="AC34" s="65" t="s">
        <v>83</v>
      </c>
      <c r="AD34" s="4"/>
      <c r="AE34" s="94" t="s">
        <v>352</v>
      </c>
      <c r="AF34" s="4"/>
      <c r="AG34" s="79" t="s">
        <v>85</v>
      </c>
    </row>
    <row r="35" spans="1:33" ht="186.65" customHeight="1" x14ac:dyDescent="0.35">
      <c r="A35" s="91" t="s">
        <v>52</v>
      </c>
      <c r="B35" s="2"/>
      <c r="C35" s="5" t="s">
        <v>53</v>
      </c>
      <c r="D35" s="4"/>
      <c r="E35" s="3" t="s">
        <v>43</v>
      </c>
      <c r="F35" s="4"/>
      <c r="G35" s="6" t="s">
        <v>78</v>
      </c>
      <c r="H35" s="4"/>
      <c r="I35" s="20">
        <v>42826</v>
      </c>
      <c r="J35" s="22"/>
      <c r="K35" s="20">
        <v>44286</v>
      </c>
      <c r="L35" s="4"/>
      <c r="M35" s="6">
        <f t="shared" si="1"/>
        <v>1</v>
      </c>
      <c r="N35" s="4"/>
      <c r="O35" s="25" t="s">
        <v>26</v>
      </c>
      <c r="P35" s="4"/>
      <c r="Q35" s="14" t="s">
        <v>92</v>
      </c>
      <c r="R35" s="4"/>
      <c r="S35" s="17">
        <v>7696000</v>
      </c>
      <c r="T35" s="132"/>
      <c r="U35" s="17">
        <v>4800000</v>
      </c>
      <c r="V35" s="132"/>
      <c r="W35" s="17">
        <v>4800000</v>
      </c>
      <c r="X35" s="4"/>
      <c r="Y35" s="18">
        <f>W35/U35</f>
        <v>1</v>
      </c>
      <c r="Z35" s="4"/>
      <c r="AA35" s="14" t="s">
        <v>265</v>
      </c>
      <c r="AB35" s="4"/>
      <c r="AC35" s="65" t="s">
        <v>83</v>
      </c>
      <c r="AD35" s="4"/>
      <c r="AE35" s="14" t="s">
        <v>380</v>
      </c>
      <c r="AF35" s="4"/>
      <c r="AG35" s="79" t="s">
        <v>85</v>
      </c>
    </row>
    <row r="36" spans="1:33" ht="225.15" customHeight="1" x14ac:dyDescent="0.35">
      <c r="A36" s="91" t="s">
        <v>224</v>
      </c>
      <c r="B36" s="2"/>
      <c r="C36" s="5" t="s">
        <v>225</v>
      </c>
      <c r="D36" s="4"/>
      <c r="E36" s="3" t="s">
        <v>43</v>
      </c>
      <c r="F36" s="4"/>
      <c r="G36" s="6" t="s">
        <v>78</v>
      </c>
      <c r="H36" s="4"/>
      <c r="I36" s="20">
        <v>43969</v>
      </c>
      <c r="J36" s="22"/>
      <c r="K36" s="20">
        <v>44286</v>
      </c>
      <c r="L36" s="4"/>
      <c r="M36" s="6">
        <f t="shared" si="1"/>
        <v>1</v>
      </c>
      <c r="N36" s="4"/>
      <c r="O36" s="25" t="s">
        <v>26</v>
      </c>
      <c r="P36" s="4"/>
      <c r="Q36" s="14" t="s">
        <v>418</v>
      </c>
      <c r="R36" s="4"/>
      <c r="S36" s="17">
        <v>460000</v>
      </c>
      <c r="T36" s="132"/>
      <c r="U36" s="17">
        <v>380000</v>
      </c>
      <c r="V36" s="132"/>
      <c r="W36" s="17">
        <v>380000</v>
      </c>
      <c r="X36" s="4"/>
      <c r="Y36" s="18">
        <f t="shared" ref="Y36" si="4">W36/U36</f>
        <v>1</v>
      </c>
      <c r="Z36" s="4"/>
      <c r="AA36" s="14" t="s">
        <v>395</v>
      </c>
      <c r="AB36" s="4"/>
      <c r="AC36" s="65" t="s">
        <v>83</v>
      </c>
      <c r="AD36" s="4"/>
      <c r="AE36" s="94" t="s">
        <v>353</v>
      </c>
      <c r="AF36" s="4"/>
      <c r="AG36" s="133" t="s">
        <v>84</v>
      </c>
    </row>
    <row r="37" spans="1:33" ht="178" customHeight="1" x14ac:dyDescent="0.35">
      <c r="A37" s="91" t="s">
        <v>274</v>
      </c>
      <c r="B37" s="2"/>
      <c r="C37" s="5" t="s">
        <v>151</v>
      </c>
      <c r="D37" s="4"/>
      <c r="E37" s="3" t="s">
        <v>118</v>
      </c>
      <c r="F37" s="4"/>
      <c r="G37" s="6" t="s">
        <v>40</v>
      </c>
      <c r="H37" s="4"/>
      <c r="I37" s="99">
        <v>44067</v>
      </c>
      <c r="J37" s="100"/>
      <c r="K37" s="99">
        <v>44286</v>
      </c>
      <c r="L37" s="4"/>
      <c r="M37" s="6">
        <f t="shared" si="1"/>
        <v>1</v>
      </c>
      <c r="N37" s="4"/>
      <c r="O37" s="25" t="s">
        <v>26</v>
      </c>
      <c r="P37" s="4"/>
      <c r="Q37" s="14" t="s">
        <v>419</v>
      </c>
      <c r="R37" s="4"/>
      <c r="S37" s="17">
        <v>5880000</v>
      </c>
      <c r="T37" s="132"/>
      <c r="U37" s="17">
        <v>1680000</v>
      </c>
      <c r="V37" s="132"/>
      <c r="W37" s="17">
        <v>1680000</v>
      </c>
      <c r="X37" s="4"/>
      <c r="Y37" s="18">
        <f>W37/U37</f>
        <v>1</v>
      </c>
      <c r="Z37" s="4"/>
      <c r="AA37" s="94" t="s">
        <v>396</v>
      </c>
      <c r="AB37" s="4"/>
      <c r="AC37" s="65" t="s">
        <v>83</v>
      </c>
      <c r="AD37" s="4"/>
      <c r="AE37" s="14" t="s">
        <v>376</v>
      </c>
      <c r="AF37" s="4"/>
      <c r="AG37" s="79" t="s">
        <v>85</v>
      </c>
    </row>
    <row r="38" spans="1:33" ht="139" customHeight="1" x14ac:dyDescent="0.35">
      <c r="A38" s="91" t="s">
        <v>286</v>
      </c>
      <c r="B38" s="2"/>
      <c r="C38" s="5" t="s">
        <v>54</v>
      </c>
      <c r="D38" s="4"/>
      <c r="E38" s="3" t="s">
        <v>73</v>
      </c>
      <c r="F38" s="4"/>
      <c r="G38" s="6" t="s">
        <v>40</v>
      </c>
      <c r="H38" s="4"/>
      <c r="I38" s="20">
        <v>42826</v>
      </c>
      <c r="J38" s="22"/>
      <c r="K38" s="20">
        <v>44286</v>
      </c>
      <c r="L38" s="4"/>
      <c r="M38" s="6">
        <f t="shared" si="1"/>
        <v>1</v>
      </c>
      <c r="N38" s="4"/>
      <c r="O38" s="25" t="s">
        <v>26</v>
      </c>
      <c r="P38" s="4"/>
      <c r="Q38" s="14" t="s">
        <v>79</v>
      </c>
      <c r="R38" s="4"/>
      <c r="S38" s="17">
        <v>2702900</v>
      </c>
      <c r="T38" s="132"/>
      <c r="U38" s="17">
        <v>56250</v>
      </c>
      <c r="V38" s="132"/>
      <c r="W38" s="17">
        <v>56250</v>
      </c>
      <c r="X38" s="4"/>
      <c r="Y38" s="18">
        <f t="shared" ref="Y38:Y42" si="5">W38/U38</f>
        <v>1</v>
      </c>
      <c r="Z38" s="4"/>
      <c r="AA38" s="14" t="s">
        <v>397</v>
      </c>
      <c r="AB38" s="4"/>
      <c r="AC38" s="65" t="s">
        <v>83</v>
      </c>
      <c r="AD38" s="4"/>
      <c r="AE38" s="14" t="s">
        <v>377</v>
      </c>
      <c r="AF38" s="4"/>
      <c r="AG38" s="79" t="s">
        <v>85</v>
      </c>
    </row>
    <row r="39" spans="1:33" ht="101.5" x14ac:dyDescent="0.35">
      <c r="A39" s="91" t="s">
        <v>46</v>
      </c>
      <c r="B39" s="2"/>
      <c r="C39" s="5" t="s">
        <v>45</v>
      </c>
      <c r="D39" s="4"/>
      <c r="E39" s="3" t="s">
        <v>77</v>
      </c>
      <c r="F39" s="4"/>
      <c r="G39" s="6" t="s">
        <v>38</v>
      </c>
      <c r="H39" s="4"/>
      <c r="I39" s="20">
        <v>42644</v>
      </c>
      <c r="J39" s="22"/>
      <c r="K39" s="20">
        <v>43190</v>
      </c>
      <c r="L39" s="4"/>
      <c r="M39" s="6">
        <f t="shared" si="1"/>
        <v>1</v>
      </c>
      <c r="N39" s="4"/>
      <c r="O39" s="25" t="s">
        <v>26</v>
      </c>
      <c r="P39" s="4"/>
      <c r="Q39" s="68" t="s">
        <v>100</v>
      </c>
      <c r="R39" s="4"/>
      <c r="S39" s="17">
        <v>2800161</v>
      </c>
      <c r="T39" s="132"/>
      <c r="U39" s="17">
        <v>600000</v>
      </c>
      <c r="V39" s="132"/>
      <c r="W39" s="17">
        <v>600000</v>
      </c>
      <c r="X39" s="4"/>
      <c r="Y39" s="18">
        <f t="shared" si="5"/>
        <v>1</v>
      </c>
      <c r="Z39" s="4"/>
      <c r="AA39" s="14" t="s">
        <v>88</v>
      </c>
      <c r="AB39" s="4"/>
      <c r="AC39" s="65" t="s">
        <v>83</v>
      </c>
      <c r="AD39" s="4"/>
      <c r="AE39" s="14" t="s">
        <v>354</v>
      </c>
      <c r="AF39" s="4"/>
      <c r="AG39" s="79" t="s">
        <v>85</v>
      </c>
    </row>
    <row r="40" spans="1:33" ht="168.75" customHeight="1" x14ac:dyDescent="0.35">
      <c r="A40" s="91" t="s">
        <v>47</v>
      </c>
      <c r="B40" s="2"/>
      <c r="C40" s="5" t="s">
        <v>48</v>
      </c>
      <c r="D40" s="4"/>
      <c r="E40" s="3" t="s">
        <v>72</v>
      </c>
      <c r="F40" s="4"/>
      <c r="G40" s="6" t="s">
        <v>39</v>
      </c>
      <c r="H40" s="4"/>
      <c r="I40" s="20">
        <v>43999</v>
      </c>
      <c r="J40" s="22"/>
      <c r="K40" s="20">
        <v>44104</v>
      </c>
      <c r="L40" s="4"/>
      <c r="M40" s="6">
        <f t="shared" si="1"/>
        <v>1</v>
      </c>
      <c r="N40" s="4"/>
      <c r="O40" s="25" t="s">
        <v>26</v>
      </c>
      <c r="P40" s="4"/>
      <c r="Q40" s="14" t="s">
        <v>80</v>
      </c>
      <c r="R40" s="4"/>
      <c r="S40" s="17">
        <v>15518500</v>
      </c>
      <c r="T40" s="132"/>
      <c r="U40" s="17">
        <v>5000000</v>
      </c>
      <c r="V40" s="132"/>
      <c r="W40" s="17">
        <v>5000000</v>
      </c>
      <c r="X40" s="4"/>
      <c r="Y40" s="96">
        <f t="shared" si="5"/>
        <v>1</v>
      </c>
      <c r="Z40" s="4"/>
      <c r="AA40" s="14" t="s">
        <v>229</v>
      </c>
      <c r="AB40" s="4"/>
      <c r="AC40" s="65" t="s">
        <v>83</v>
      </c>
      <c r="AD40" s="4"/>
      <c r="AE40" s="14" t="s">
        <v>381</v>
      </c>
      <c r="AF40" s="4"/>
      <c r="AG40" s="79" t="s">
        <v>85</v>
      </c>
    </row>
    <row r="41" spans="1:33" ht="125.25" customHeight="1" x14ac:dyDescent="0.35">
      <c r="A41" s="91" t="s">
        <v>65</v>
      </c>
      <c r="B41" s="2"/>
      <c r="C41" s="5" t="s">
        <v>66</v>
      </c>
      <c r="D41" s="4"/>
      <c r="E41" s="3" t="s">
        <v>76</v>
      </c>
      <c r="F41" s="4"/>
      <c r="G41" s="6" t="s">
        <v>39</v>
      </c>
      <c r="H41" s="4"/>
      <c r="I41" s="20">
        <v>42334</v>
      </c>
      <c r="J41" s="22"/>
      <c r="K41" s="20">
        <v>42825</v>
      </c>
      <c r="L41" s="4"/>
      <c r="M41" s="6">
        <f t="shared" si="1"/>
        <v>1</v>
      </c>
      <c r="N41" s="4"/>
      <c r="O41" s="25" t="s">
        <v>26</v>
      </c>
      <c r="P41" s="4"/>
      <c r="Q41" s="14" t="s">
        <v>101</v>
      </c>
      <c r="R41" s="4"/>
      <c r="S41" s="17">
        <v>593957</v>
      </c>
      <c r="T41" s="132"/>
      <c r="U41" s="17">
        <v>593957</v>
      </c>
      <c r="V41" s="132"/>
      <c r="W41" s="17">
        <v>593957</v>
      </c>
      <c r="X41" s="4"/>
      <c r="Y41" s="18">
        <f t="shared" si="5"/>
        <v>1</v>
      </c>
      <c r="Z41" s="4"/>
      <c r="AA41" s="14" t="s">
        <v>102</v>
      </c>
      <c r="AB41" s="4"/>
      <c r="AC41" s="65" t="s">
        <v>83</v>
      </c>
      <c r="AD41" s="4"/>
      <c r="AE41" s="68" t="s">
        <v>355</v>
      </c>
      <c r="AF41" s="4"/>
      <c r="AG41" s="79" t="s">
        <v>85</v>
      </c>
    </row>
    <row r="42" spans="1:33" ht="231.5" customHeight="1" x14ac:dyDescent="0.35">
      <c r="A42" s="91" t="s">
        <v>156</v>
      </c>
      <c r="B42" s="2"/>
      <c r="C42" s="5" t="s">
        <v>157</v>
      </c>
      <c r="D42" s="4"/>
      <c r="E42" s="3" t="s">
        <v>158</v>
      </c>
      <c r="F42" s="4"/>
      <c r="G42" s="6" t="s">
        <v>33</v>
      </c>
      <c r="H42" s="4"/>
      <c r="I42" s="20">
        <v>43617</v>
      </c>
      <c r="J42" s="22"/>
      <c r="K42" s="20">
        <v>43555</v>
      </c>
      <c r="L42" s="4"/>
      <c r="M42" s="6">
        <f t="shared" si="1"/>
        <v>1</v>
      </c>
      <c r="N42" s="4"/>
      <c r="O42" s="25" t="s">
        <v>26</v>
      </c>
      <c r="P42" s="4"/>
      <c r="Q42" s="14" t="s">
        <v>159</v>
      </c>
      <c r="R42" s="4"/>
      <c r="S42" s="17">
        <v>3272134</v>
      </c>
      <c r="T42" s="132"/>
      <c r="U42" s="17">
        <v>298350</v>
      </c>
      <c r="V42" s="132"/>
      <c r="W42" s="17">
        <v>298350</v>
      </c>
      <c r="X42" s="4"/>
      <c r="Y42" s="18">
        <f t="shared" si="5"/>
        <v>1</v>
      </c>
      <c r="Z42" s="4"/>
      <c r="AA42" s="94" t="s">
        <v>337</v>
      </c>
      <c r="AB42" s="4"/>
      <c r="AC42" s="65" t="s">
        <v>83</v>
      </c>
      <c r="AD42" s="4"/>
      <c r="AE42" s="94" t="s">
        <v>356</v>
      </c>
      <c r="AF42" s="4"/>
      <c r="AG42" s="79" t="s">
        <v>85</v>
      </c>
    </row>
    <row r="43" spans="1:33" ht="167.65" customHeight="1" x14ac:dyDescent="0.35">
      <c r="A43" s="91" t="s">
        <v>259</v>
      </c>
      <c r="B43" s="2"/>
      <c r="C43" s="5" t="s">
        <v>51</v>
      </c>
      <c r="D43" s="4"/>
      <c r="E43" s="5" t="s">
        <v>69</v>
      </c>
      <c r="F43" s="4"/>
      <c r="G43" s="6" t="s">
        <v>30</v>
      </c>
      <c r="H43" s="4"/>
      <c r="I43" s="20">
        <v>43987</v>
      </c>
      <c r="J43" s="22"/>
      <c r="K43" s="20">
        <v>44232</v>
      </c>
      <c r="L43" s="4"/>
      <c r="M43" s="6">
        <f t="shared" si="1"/>
        <v>1</v>
      </c>
      <c r="N43" s="4"/>
      <c r="O43" s="25" t="s">
        <v>26</v>
      </c>
      <c r="P43" s="4"/>
      <c r="Q43" s="14" t="s">
        <v>228</v>
      </c>
      <c r="R43" s="4"/>
      <c r="S43" s="17">
        <v>201711</v>
      </c>
      <c r="T43" s="132"/>
      <c r="U43" s="17">
        <v>124733</v>
      </c>
      <c r="V43" s="132"/>
      <c r="W43" s="17">
        <v>124733</v>
      </c>
      <c r="X43" s="4"/>
      <c r="Y43" s="18">
        <f t="shared" ref="Y43:Y44" si="6">W43/U43</f>
        <v>1</v>
      </c>
      <c r="Z43" s="4"/>
      <c r="AA43" s="94" t="s">
        <v>273</v>
      </c>
      <c r="AB43" s="4"/>
      <c r="AC43" s="65" t="s">
        <v>83</v>
      </c>
      <c r="AD43" s="4"/>
      <c r="AE43" s="94" t="s">
        <v>357</v>
      </c>
      <c r="AF43" s="4"/>
      <c r="AG43" s="122" t="s">
        <v>85</v>
      </c>
    </row>
    <row r="44" spans="1:33" ht="225.5" customHeight="1" x14ac:dyDescent="0.35">
      <c r="A44" s="91" t="s">
        <v>258</v>
      </c>
      <c r="B44" s="2"/>
      <c r="C44" s="5" t="s">
        <v>51</v>
      </c>
      <c r="D44" s="4"/>
      <c r="E44" s="5" t="s">
        <v>213</v>
      </c>
      <c r="F44" s="4"/>
      <c r="G44" s="6" t="s">
        <v>30</v>
      </c>
      <c r="H44" s="4"/>
      <c r="I44" s="20">
        <v>43987</v>
      </c>
      <c r="J44" s="22"/>
      <c r="K44" s="20">
        <v>44286</v>
      </c>
      <c r="L44" s="4"/>
      <c r="M44" s="6">
        <f t="shared" si="1"/>
        <v>1</v>
      </c>
      <c r="N44" s="4"/>
      <c r="O44" s="25" t="s">
        <v>26</v>
      </c>
      <c r="P44" s="4"/>
      <c r="Q44" s="14" t="s">
        <v>217</v>
      </c>
      <c r="R44" s="4"/>
      <c r="S44" s="17">
        <v>72911</v>
      </c>
      <c r="T44" s="132"/>
      <c r="U44" s="17">
        <v>69711</v>
      </c>
      <c r="V44" s="132"/>
      <c r="W44" s="17">
        <v>69711</v>
      </c>
      <c r="X44" s="4"/>
      <c r="Y44" s="18">
        <f t="shared" si="6"/>
        <v>1</v>
      </c>
      <c r="Z44" s="4"/>
      <c r="AA44" s="94" t="s">
        <v>378</v>
      </c>
      <c r="AB44" s="4"/>
      <c r="AC44" s="123" t="s">
        <v>83</v>
      </c>
      <c r="AD44" s="4"/>
      <c r="AE44" s="94" t="s">
        <v>379</v>
      </c>
      <c r="AF44" s="58"/>
      <c r="AG44" s="115" t="s">
        <v>85</v>
      </c>
    </row>
    <row r="45" spans="1:33" ht="177" customHeight="1" x14ac:dyDescent="0.35">
      <c r="A45" s="135" t="s">
        <v>215</v>
      </c>
      <c r="B45" s="2"/>
      <c r="C45" s="109" t="s">
        <v>214</v>
      </c>
      <c r="D45" s="4"/>
      <c r="E45" s="109" t="s">
        <v>214</v>
      </c>
      <c r="F45" s="4"/>
      <c r="G45" s="108" t="s">
        <v>36</v>
      </c>
      <c r="H45" s="4"/>
      <c r="I45" s="110">
        <v>43997</v>
      </c>
      <c r="J45" s="22"/>
      <c r="K45" s="110">
        <v>44286</v>
      </c>
      <c r="L45" s="4"/>
      <c r="M45" s="6">
        <f t="shared" si="1"/>
        <v>1</v>
      </c>
      <c r="N45" s="4"/>
      <c r="O45" s="123" t="s">
        <v>26</v>
      </c>
      <c r="P45" s="4"/>
      <c r="Q45" s="107" t="s">
        <v>216</v>
      </c>
      <c r="R45" s="4"/>
      <c r="S45" s="106">
        <v>24151108</v>
      </c>
      <c r="T45" s="132"/>
      <c r="U45" s="106">
        <v>2740000</v>
      </c>
      <c r="V45" s="132"/>
      <c r="W45" s="106">
        <v>2740000</v>
      </c>
      <c r="X45" s="4"/>
      <c r="Y45" s="104">
        <f t="shared" ref="Y45:Y48" si="7">W45/U45</f>
        <v>1</v>
      </c>
      <c r="Z45" s="4"/>
      <c r="AA45" s="103" t="s">
        <v>338</v>
      </c>
      <c r="AB45" s="4"/>
      <c r="AC45" s="123" t="s">
        <v>83</v>
      </c>
      <c r="AD45" s="4"/>
      <c r="AE45" s="103" t="s">
        <v>358</v>
      </c>
      <c r="AF45" s="4"/>
      <c r="AG45" s="115" t="s">
        <v>85</v>
      </c>
    </row>
    <row r="46" spans="1:33" ht="122.25" customHeight="1" x14ac:dyDescent="0.35">
      <c r="A46" s="136" t="s">
        <v>218</v>
      </c>
      <c r="C46" s="101" t="s">
        <v>150</v>
      </c>
      <c r="E46" s="105" t="s">
        <v>76</v>
      </c>
      <c r="G46" s="105" t="s">
        <v>30</v>
      </c>
      <c r="I46" s="111">
        <v>43985</v>
      </c>
      <c r="K46" s="111">
        <v>44286</v>
      </c>
      <c r="M46" s="6">
        <f t="shared" si="1"/>
        <v>1</v>
      </c>
      <c r="O46" s="123" t="s">
        <v>26</v>
      </c>
      <c r="Q46" s="101" t="s">
        <v>219</v>
      </c>
      <c r="S46" s="113">
        <v>825000</v>
      </c>
      <c r="T46" s="129"/>
      <c r="U46" s="113">
        <v>825000</v>
      </c>
      <c r="V46" s="129"/>
      <c r="W46" s="120">
        <v>825000</v>
      </c>
      <c r="Y46" s="104">
        <f t="shared" si="7"/>
        <v>1</v>
      </c>
      <c r="AA46" s="116" t="s">
        <v>360</v>
      </c>
      <c r="AC46" s="65" t="s">
        <v>83</v>
      </c>
      <c r="AE46" s="116" t="s">
        <v>359</v>
      </c>
      <c r="AG46" s="115" t="s">
        <v>85</v>
      </c>
    </row>
    <row r="47" spans="1:33" ht="147" customHeight="1" x14ac:dyDescent="0.35">
      <c r="A47" s="136" t="s">
        <v>257</v>
      </c>
      <c r="C47" s="101" t="s">
        <v>57</v>
      </c>
      <c r="E47" s="105" t="s">
        <v>72</v>
      </c>
      <c r="G47" s="101" t="s">
        <v>207</v>
      </c>
      <c r="I47" s="111">
        <v>44104</v>
      </c>
      <c r="K47" s="111">
        <v>44286</v>
      </c>
      <c r="M47" s="6">
        <f t="shared" si="1"/>
        <v>1</v>
      </c>
      <c r="O47" s="123" t="s">
        <v>26</v>
      </c>
      <c r="Q47" s="101" t="s">
        <v>420</v>
      </c>
      <c r="S47" s="113">
        <v>335715</v>
      </c>
      <c r="T47" s="129"/>
      <c r="U47" s="113">
        <v>230000</v>
      </c>
      <c r="V47" s="129"/>
      <c r="W47" s="119">
        <v>230000</v>
      </c>
      <c r="Y47" s="104">
        <f t="shared" si="7"/>
        <v>1</v>
      </c>
      <c r="AA47" s="116" t="s">
        <v>398</v>
      </c>
      <c r="AC47" s="123" t="s">
        <v>83</v>
      </c>
      <c r="AE47" s="116" t="s">
        <v>361</v>
      </c>
      <c r="AG47" s="115" t="s">
        <v>85</v>
      </c>
    </row>
    <row r="48" spans="1:33" ht="291" customHeight="1" x14ac:dyDescent="0.35">
      <c r="A48" s="136" t="s">
        <v>256</v>
      </c>
      <c r="C48" s="101" t="s">
        <v>57</v>
      </c>
      <c r="E48" s="105" t="s">
        <v>72</v>
      </c>
      <c r="G48" s="101" t="s">
        <v>207</v>
      </c>
      <c r="I48" s="111">
        <v>44104</v>
      </c>
      <c r="K48" s="111">
        <v>44286</v>
      </c>
      <c r="M48" s="6">
        <f t="shared" si="1"/>
        <v>1</v>
      </c>
      <c r="O48" s="123" t="s">
        <v>26</v>
      </c>
      <c r="Q48" s="101" t="s">
        <v>421</v>
      </c>
      <c r="S48" s="113">
        <v>206654</v>
      </c>
      <c r="T48" s="129"/>
      <c r="U48" s="113">
        <v>124400</v>
      </c>
      <c r="V48" s="129"/>
      <c r="W48" s="119">
        <v>124400</v>
      </c>
      <c r="Y48" s="114">
        <f t="shared" si="7"/>
        <v>1</v>
      </c>
      <c r="AA48" s="116" t="s">
        <v>399</v>
      </c>
      <c r="AC48" s="123" t="s">
        <v>83</v>
      </c>
      <c r="AE48" s="116" t="s">
        <v>362</v>
      </c>
      <c r="AG48" s="115" t="s">
        <v>85</v>
      </c>
    </row>
    <row r="49" spans="1:33" ht="163.9" customHeight="1" x14ac:dyDescent="0.35">
      <c r="A49" s="136" t="s">
        <v>249</v>
      </c>
      <c r="C49" s="101" t="s">
        <v>42</v>
      </c>
      <c r="E49" s="105" t="s">
        <v>72</v>
      </c>
      <c r="G49" s="105" t="s">
        <v>30</v>
      </c>
      <c r="I49" s="111">
        <v>44113</v>
      </c>
      <c r="K49" s="111">
        <v>44210</v>
      </c>
      <c r="M49" s="6">
        <f t="shared" si="1"/>
        <v>1</v>
      </c>
      <c r="O49" s="123" t="s">
        <v>26</v>
      </c>
      <c r="Q49" s="101" t="s">
        <v>285</v>
      </c>
      <c r="S49" s="113">
        <v>120000</v>
      </c>
      <c r="T49" s="129"/>
      <c r="U49" s="113">
        <v>120000</v>
      </c>
      <c r="V49" s="129"/>
      <c r="W49" s="119">
        <v>120000</v>
      </c>
      <c r="Y49" s="112">
        <f t="shared" ref="Y49:Y51" si="8">W49/U49</f>
        <v>1</v>
      </c>
      <c r="AA49" s="116" t="s">
        <v>310</v>
      </c>
      <c r="AC49" s="65" t="s">
        <v>83</v>
      </c>
      <c r="AE49" s="116" t="s">
        <v>363</v>
      </c>
      <c r="AG49" s="115" t="s">
        <v>85</v>
      </c>
    </row>
    <row r="50" spans="1:33" ht="169.9" customHeight="1" x14ac:dyDescent="0.35">
      <c r="A50" s="136" t="s">
        <v>250</v>
      </c>
      <c r="C50" s="118" t="s">
        <v>42</v>
      </c>
      <c r="E50" s="105" t="s">
        <v>72</v>
      </c>
      <c r="G50" s="105" t="s">
        <v>30</v>
      </c>
      <c r="I50" s="111">
        <v>44113</v>
      </c>
      <c r="K50" s="111">
        <v>44210</v>
      </c>
      <c r="M50" s="108">
        <f t="shared" si="1"/>
        <v>1</v>
      </c>
      <c r="O50" s="123" t="s">
        <v>26</v>
      </c>
      <c r="Q50" s="101" t="s">
        <v>290</v>
      </c>
      <c r="S50" s="113">
        <v>476550</v>
      </c>
      <c r="T50" s="129"/>
      <c r="U50" s="113">
        <v>476550</v>
      </c>
      <c r="V50" s="129"/>
      <c r="W50" s="119">
        <v>476550</v>
      </c>
      <c r="Y50" s="112">
        <f t="shared" si="8"/>
        <v>1</v>
      </c>
      <c r="AA50" s="101" t="s">
        <v>309</v>
      </c>
      <c r="AC50" s="130" t="s">
        <v>83</v>
      </c>
      <c r="AE50" s="116" t="s">
        <v>364</v>
      </c>
      <c r="AG50" s="115" t="s">
        <v>85</v>
      </c>
    </row>
    <row r="51" spans="1:33" ht="159.25" customHeight="1" x14ac:dyDescent="0.35">
      <c r="A51" s="137" t="s">
        <v>288</v>
      </c>
      <c r="C51" s="101" t="s">
        <v>51</v>
      </c>
      <c r="E51" s="105" t="s">
        <v>69</v>
      </c>
      <c r="G51" s="105" t="s">
        <v>30</v>
      </c>
      <c r="I51" s="111">
        <v>43739</v>
      </c>
      <c r="K51" s="111">
        <v>44075</v>
      </c>
      <c r="M51" s="128">
        <f t="shared" si="1"/>
        <v>1</v>
      </c>
      <c r="O51" s="123" t="s">
        <v>26</v>
      </c>
      <c r="Q51" s="101" t="s">
        <v>289</v>
      </c>
      <c r="S51" s="113">
        <v>261675</v>
      </c>
      <c r="T51" s="129"/>
      <c r="U51" s="119">
        <v>111675</v>
      </c>
      <c r="V51" s="129"/>
      <c r="W51" s="119">
        <v>111675</v>
      </c>
      <c r="Y51" s="112">
        <f t="shared" si="8"/>
        <v>1</v>
      </c>
      <c r="AA51" s="116" t="s">
        <v>339</v>
      </c>
      <c r="AC51" s="123" t="s">
        <v>83</v>
      </c>
      <c r="AE51" s="116" t="s">
        <v>365</v>
      </c>
      <c r="AG51" s="115" t="s">
        <v>85</v>
      </c>
    </row>
  </sheetData>
  <mergeCells count="3">
    <mergeCell ref="S10:Y10"/>
    <mergeCell ref="AA10:AG10"/>
    <mergeCell ref="A10:Q10"/>
  </mergeCells>
  <printOptions horizontalCentered="1"/>
  <pageMargins left="0.23622047244094491" right="0.23622047244094491" top="0.55118110236220474" bottom="0.55118110236220474" header="0.31496062992125984" footer="0.31496062992125984"/>
  <pageSetup paperSize="8" scale="57" fitToHeight="0" orientation="landscape" r:id="rId1"/>
  <drawing r:id="rId2"/>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000-000000000000}">
          <x14:formula1>
            <xm:f>Data!$A$3:$A$4</xm:f>
          </x14:formula1>
          <xm:sqref>O12</xm:sqref>
        </x14:dataValidation>
        <x14:dataValidation type="list" allowBlank="1" showInputMessage="1" showErrorMessage="1" xr:uid="{00000000-0002-0000-0000-000001000000}">
          <x14:formula1>
            <xm:f>Data!$A$2:$A$4</xm:f>
          </x14:formula1>
          <xm:sqref>O13:O46</xm:sqref>
        </x14:dataValidation>
        <x14:dataValidation type="list" allowBlank="1" showInputMessage="1" showErrorMessage="1" xr:uid="{00000000-0002-0000-0000-000002000000}">
          <x14:formula1>
            <xm:f>Data!$A$25:$A$28</xm:f>
          </x14:formula1>
          <xm:sqref>AC13:AC50 AG13:AG45</xm:sqref>
        </x14:dataValidation>
        <x14:dataValidation type="list" allowBlank="1" showInputMessage="1" showErrorMessage="1" xr:uid="{00000000-0002-0000-0000-000003000000}">
          <x14:formula1>
            <xm:f>Data!$A$7:$A$22</xm:f>
          </x14:formula1>
          <xm:sqref>G26 G12:G22 G38:G45 G29:G34</xm:sqref>
        </x14:dataValidation>
        <x14:dataValidation type="list" allowBlank="1" showInputMessage="1" showErrorMessage="1" xr:uid="{00000000-0002-0000-0000-000004000000}">
          <x14:formula1>
            <xm:f>'\\bournemouth.ac.uk\data\staff\home\mhanulova\[DorsetLEP_Dashboard.xlsx]Data'!#REF!</xm:f>
          </x14:formula1>
          <xm:sqref>G35:G37 G23:G24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39997558519241921"/>
    <pageSetUpPr fitToPage="1"/>
  </sheetPr>
  <dimension ref="A2:AG21"/>
  <sheetViews>
    <sheetView showGridLines="0" zoomScale="50" zoomScaleNormal="50" workbookViewId="0">
      <pane ySplit="11" topLeftCell="A12" activePane="bottomLeft" state="frozenSplit"/>
      <selection pane="bottomLeft" activeCell="AE1" sqref="AE1:AE1048576"/>
    </sheetView>
  </sheetViews>
  <sheetFormatPr defaultColWidth="9.453125" defaultRowHeight="14.5" x14ac:dyDescent="0.35"/>
  <cols>
    <col min="1" max="1" width="24.54296875" style="29" customWidth="1"/>
    <col min="2" max="2" width="1.54296875" style="30" customWidth="1"/>
    <col min="3" max="3" width="17.453125" style="29" customWidth="1"/>
    <col min="4" max="4" width="1.54296875" style="30" customWidth="1"/>
    <col min="5" max="5" width="15.453125" style="29" customWidth="1"/>
    <col min="6" max="6" width="1.54296875" style="30" customWidth="1"/>
    <col min="7" max="7" width="16.453125" style="29" customWidth="1"/>
    <col min="8" max="8" width="1.54296875" style="30" customWidth="1"/>
    <col min="9" max="9" width="14.54296875" style="29" customWidth="1"/>
    <col min="10" max="10" width="1.54296875" style="30" customWidth="1"/>
    <col min="11" max="11" width="14.453125" style="29" customWidth="1"/>
    <col min="12" max="12" width="1.54296875" style="30" customWidth="1"/>
    <col min="13" max="13" width="15.453125" style="29" customWidth="1"/>
    <col min="14" max="14" width="1.54296875" style="30" customWidth="1"/>
    <col min="15" max="15" width="14.453125" style="29" bestFit="1" customWidth="1"/>
    <col min="16" max="16" width="1.54296875" style="30" customWidth="1"/>
    <col min="17" max="17" width="57.453125" style="29" customWidth="1"/>
    <col min="18" max="18" width="1.54296875" style="30" customWidth="1"/>
    <col min="19" max="19" width="14.453125" style="32" bestFit="1" customWidth="1"/>
    <col min="20" max="20" width="2.54296875" style="30" customWidth="1"/>
    <col min="21" max="21" width="13.54296875" style="29" bestFit="1" customWidth="1"/>
    <col min="22" max="22" width="1.54296875" style="30" customWidth="1"/>
    <col min="23" max="23" width="13.54296875" style="29" bestFit="1" customWidth="1"/>
    <col min="24" max="24" width="1.54296875" style="30" customWidth="1"/>
    <col min="25" max="25" width="11.54296875" style="29" customWidth="1"/>
    <col min="26" max="26" width="1.54296875" style="30" customWidth="1"/>
    <col min="27" max="27" width="60.453125" style="29" customWidth="1"/>
    <col min="28" max="28" width="1.54296875" style="30" customWidth="1"/>
    <col min="29" max="29" width="20.54296875" style="29" customWidth="1"/>
    <col min="30" max="30" width="1.54296875" style="30" customWidth="1"/>
    <col min="31" max="31" width="51.54296875" style="29" customWidth="1"/>
    <col min="32" max="32" width="1.54296875" style="30" customWidth="1"/>
    <col min="33" max="33" width="19.54296875" style="29" customWidth="1"/>
    <col min="34" max="16384" width="9.453125" style="29"/>
  </cols>
  <sheetData>
    <row r="2" spans="1:33" ht="26" x14ac:dyDescent="0.35">
      <c r="Q2" s="32"/>
      <c r="R2" s="31"/>
      <c r="S2" s="30"/>
      <c r="T2" s="29"/>
    </row>
    <row r="3" spans="1:33" ht="33.5" x14ac:dyDescent="0.35">
      <c r="I3" s="29" t="s">
        <v>4</v>
      </c>
      <c r="Q3" s="87"/>
      <c r="R3" s="88" t="s">
        <v>18</v>
      </c>
      <c r="S3" s="89"/>
      <c r="T3" s="90"/>
      <c r="U3" s="90"/>
      <c r="V3" s="89"/>
      <c r="W3" s="90"/>
    </row>
    <row r="4" spans="1:33" ht="33.5" x14ac:dyDescent="0.35">
      <c r="P4" s="29"/>
      <c r="Q4" s="89"/>
      <c r="R4" s="88" t="s">
        <v>247</v>
      </c>
      <c r="S4" s="89"/>
      <c r="T4" s="90"/>
      <c r="U4" s="90"/>
      <c r="V4" s="89"/>
      <c r="W4" s="90"/>
    </row>
    <row r="5" spans="1:33" x14ac:dyDescent="0.35">
      <c r="P5" s="29"/>
      <c r="Q5" s="30"/>
      <c r="S5" s="29"/>
    </row>
    <row r="7" spans="1:33" ht="18.5" x14ac:dyDescent="0.35">
      <c r="A7" s="33" t="s">
        <v>17</v>
      </c>
    </row>
    <row r="8" spans="1:33" ht="16.5" customHeight="1" x14ac:dyDescent="0.35">
      <c r="A8" s="102">
        <v>45072</v>
      </c>
    </row>
    <row r="9" spans="1:33" ht="9.4" customHeight="1" x14ac:dyDescent="0.35">
      <c r="Q9" s="29" t="s">
        <v>4</v>
      </c>
    </row>
    <row r="10" spans="1:33" ht="18.5" x14ac:dyDescent="0.35">
      <c r="A10" s="165" t="s">
        <v>8</v>
      </c>
      <c r="B10" s="166"/>
      <c r="C10" s="166"/>
      <c r="D10" s="166"/>
      <c r="E10" s="166"/>
      <c r="F10" s="166"/>
      <c r="G10" s="166"/>
      <c r="H10" s="166"/>
      <c r="I10" s="166"/>
      <c r="J10" s="166"/>
      <c r="K10" s="166"/>
      <c r="L10" s="166"/>
      <c r="M10" s="166"/>
      <c r="N10" s="166"/>
      <c r="O10" s="166"/>
      <c r="P10" s="166"/>
      <c r="Q10" s="167"/>
      <c r="S10" s="163" t="s">
        <v>12</v>
      </c>
      <c r="T10" s="164"/>
      <c r="U10" s="164"/>
      <c r="V10" s="164"/>
      <c r="W10" s="164"/>
      <c r="X10" s="164"/>
      <c r="Y10" s="164"/>
      <c r="AA10" s="165" t="s">
        <v>13</v>
      </c>
      <c r="AB10" s="166"/>
      <c r="AC10" s="166"/>
      <c r="AD10" s="166"/>
      <c r="AE10" s="166"/>
      <c r="AF10" s="166"/>
      <c r="AG10" s="167"/>
    </row>
    <row r="11" spans="1:33" ht="58" x14ac:dyDescent="0.35">
      <c r="A11" s="19" t="s">
        <v>0</v>
      </c>
      <c r="B11" s="34"/>
      <c r="C11" s="19" t="s">
        <v>1</v>
      </c>
      <c r="D11" s="1"/>
      <c r="E11" s="19" t="s">
        <v>2</v>
      </c>
      <c r="F11" s="1"/>
      <c r="G11" s="19" t="s">
        <v>3</v>
      </c>
      <c r="H11" s="1"/>
      <c r="I11" s="19" t="s">
        <v>15</v>
      </c>
      <c r="J11" s="1"/>
      <c r="K11" s="19" t="s">
        <v>16</v>
      </c>
      <c r="L11" s="1"/>
      <c r="M11" s="19" t="s">
        <v>9</v>
      </c>
      <c r="N11" s="1"/>
      <c r="O11" s="19" t="s">
        <v>5</v>
      </c>
      <c r="P11" s="1"/>
      <c r="Q11" s="19" t="s">
        <v>14</v>
      </c>
      <c r="R11" s="1"/>
      <c r="S11" s="19" t="s">
        <v>10</v>
      </c>
      <c r="T11" s="1"/>
      <c r="U11" s="19" t="s">
        <v>248</v>
      </c>
      <c r="V11" s="19"/>
      <c r="W11" s="19" t="s">
        <v>19</v>
      </c>
      <c r="X11" s="19"/>
      <c r="Y11" s="19" t="s">
        <v>11</v>
      </c>
      <c r="AA11" s="19" t="s">
        <v>86</v>
      </c>
      <c r="AB11" s="19"/>
      <c r="AC11" s="19" t="s">
        <v>20</v>
      </c>
      <c r="AD11" s="19"/>
      <c r="AE11" s="19" t="s">
        <v>308</v>
      </c>
      <c r="AF11" s="19"/>
      <c r="AG11" s="77" t="str">
        <f>'Growth Deal'!AG11</f>
        <v>PROGRESS TOWARDS FORECAST</v>
      </c>
    </row>
    <row r="12" spans="1:33" s="30" customFormat="1" x14ac:dyDescent="0.35">
      <c r="A12" s="47"/>
      <c r="B12" s="48"/>
      <c r="C12" s="49"/>
      <c r="D12" s="50"/>
      <c r="E12" s="51"/>
      <c r="F12" s="50"/>
      <c r="G12" s="51"/>
      <c r="H12" s="50"/>
      <c r="I12" s="52"/>
      <c r="J12" s="53"/>
      <c r="K12" s="52"/>
      <c r="L12" s="50"/>
      <c r="M12" s="51"/>
      <c r="N12" s="50"/>
      <c r="O12" s="54"/>
      <c r="P12" s="50"/>
      <c r="Q12" s="55"/>
      <c r="R12" s="50"/>
      <c r="S12" s="56"/>
      <c r="T12" s="50"/>
      <c r="U12" s="57"/>
      <c r="V12" s="50"/>
      <c r="W12" s="47"/>
      <c r="X12" s="50"/>
      <c r="Y12" s="47"/>
      <c r="Z12" s="50"/>
      <c r="AA12" s="57"/>
      <c r="AB12" s="50"/>
      <c r="AC12" s="57"/>
      <c r="AD12" s="50"/>
      <c r="AE12" s="57"/>
      <c r="AF12" s="50"/>
      <c r="AG12" s="78"/>
    </row>
    <row r="13" spans="1:33" ht="191.65" customHeight="1" x14ac:dyDescent="0.35">
      <c r="A13" s="91" t="s">
        <v>232</v>
      </c>
      <c r="B13" s="2"/>
      <c r="C13" s="5" t="s">
        <v>51</v>
      </c>
      <c r="D13" s="58"/>
      <c r="E13" s="6" t="s">
        <v>69</v>
      </c>
      <c r="F13" s="59"/>
      <c r="G13" s="6" t="s">
        <v>30</v>
      </c>
      <c r="H13" s="4"/>
      <c r="I13" s="20">
        <v>44151</v>
      </c>
      <c r="J13" s="22"/>
      <c r="K13" s="20">
        <v>44651</v>
      </c>
      <c r="L13" s="4"/>
      <c r="M13" s="6">
        <f>IF($A$8&gt;K13,100%,($A$8-I13)/(K13-I13))</f>
        <v>1</v>
      </c>
      <c r="N13" s="4"/>
      <c r="O13" s="25" t="s">
        <v>26</v>
      </c>
      <c r="P13" s="4"/>
      <c r="Q13" s="14" t="s">
        <v>243</v>
      </c>
      <c r="R13" s="4"/>
      <c r="S13" s="97">
        <v>5234802</v>
      </c>
      <c r="T13" s="98"/>
      <c r="U13" s="97">
        <v>3500000</v>
      </c>
      <c r="V13" s="98"/>
      <c r="W13" s="117">
        <v>3500000</v>
      </c>
      <c r="X13" s="4"/>
      <c r="Y13" s="18">
        <f t="shared" ref="Y13:Y17" si="0">W13/U13</f>
        <v>1</v>
      </c>
      <c r="AA13" s="14" t="s">
        <v>404</v>
      </c>
      <c r="AB13" s="58"/>
      <c r="AC13" s="65" t="s">
        <v>83</v>
      </c>
      <c r="AD13" s="59"/>
      <c r="AE13" s="14" t="s">
        <v>382</v>
      </c>
      <c r="AF13" s="4"/>
      <c r="AG13" s="79" t="s">
        <v>85</v>
      </c>
    </row>
    <row r="14" spans="1:33" ht="136.5" customHeight="1" x14ac:dyDescent="0.35">
      <c r="A14" s="91" t="s">
        <v>233</v>
      </c>
      <c r="B14" s="2"/>
      <c r="C14" s="5" t="s">
        <v>200</v>
      </c>
      <c r="D14" s="4"/>
      <c r="E14" s="3" t="s">
        <v>70</v>
      </c>
      <c r="F14" s="4"/>
      <c r="G14" s="6" t="s">
        <v>30</v>
      </c>
      <c r="H14" s="4"/>
      <c r="I14" s="20">
        <v>44113</v>
      </c>
      <c r="J14" s="22"/>
      <c r="K14" s="20">
        <v>44651</v>
      </c>
      <c r="L14" s="4"/>
      <c r="M14" s="6">
        <f t="shared" ref="M14:M21" si="1">IF($A$8&gt;K14,100%,($A$8-I14)/(K14-I14))</f>
        <v>1</v>
      </c>
      <c r="N14" s="4"/>
      <c r="O14" s="25" t="s">
        <v>26</v>
      </c>
      <c r="P14" s="4"/>
      <c r="Q14" s="14" t="s">
        <v>406</v>
      </c>
      <c r="R14" s="4"/>
      <c r="S14" s="17">
        <v>689600</v>
      </c>
      <c r="T14" s="4"/>
      <c r="U14" s="17">
        <v>689600</v>
      </c>
      <c r="V14" s="4"/>
      <c r="W14" s="17">
        <v>689600</v>
      </c>
      <c r="X14" s="4"/>
      <c r="Y14" s="18">
        <f t="shared" si="0"/>
        <v>1</v>
      </c>
      <c r="Z14" s="4"/>
      <c r="AA14" s="94" t="s">
        <v>311</v>
      </c>
      <c r="AB14" s="4"/>
      <c r="AC14" s="65" t="s">
        <v>83</v>
      </c>
      <c r="AD14" s="4"/>
      <c r="AE14" s="94" t="s">
        <v>383</v>
      </c>
      <c r="AF14" s="4"/>
      <c r="AG14" s="79" t="s">
        <v>85</v>
      </c>
    </row>
    <row r="15" spans="1:33" ht="147" customHeight="1" x14ac:dyDescent="0.35">
      <c r="A15" s="91" t="s">
        <v>234</v>
      </c>
      <c r="B15" s="2"/>
      <c r="C15" s="5" t="s">
        <v>150</v>
      </c>
      <c r="D15" s="4"/>
      <c r="E15" s="3" t="s">
        <v>235</v>
      </c>
      <c r="F15" s="4"/>
      <c r="G15" s="6" t="s">
        <v>30</v>
      </c>
      <c r="H15" s="4"/>
      <c r="I15" s="20">
        <v>44134</v>
      </c>
      <c r="J15" s="22"/>
      <c r="K15" s="20">
        <v>44377</v>
      </c>
      <c r="L15" s="4"/>
      <c r="M15" s="6">
        <f t="shared" si="1"/>
        <v>1</v>
      </c>
      <c r="N15" s="4"/>
      <c r="O15" s="25" t="s">
        <v>26</v>
      </c>
      <c r="P15" s="4"/>
      <c r="Q15" s="14" t="s">
        <v>244</v>
      </c>
      <c r="R15" s="4"/>
      <c r="S15" s="17">
        <v>250000</v>
      </c>
      <c r="T15" s="4"/>
      <c r="U15" s="17">
        <v>250000</v>
      </c>
      <c r="V15" s="4"/>
      <c r="W15" s="17">
        <v>250000</v>
      </c>
      <c r="X15" s="4"/>
      <c r="Y15" s="18">
        <f t="shared" si="0"/>
        <v>1</v>
      </c>
      <c r="Z15" s="4"/>
      <c r="AA15" s="94" t="s">
        <v>390</v>
      </c>
      <c r="AB15" s="4"/>
      <c r="AC15" s="25" t="s">
        <v>83</v>
      </c>
      <c r="AD15" s="4"/>
      <c r="AE15" s="94" t="s">
        <v>384</v>
      </c>
      <c r="AF15" s="4"/>
      <c r="AG15" s="79" t="s">
        <v>85</v>
      </c>
    </row>
    <row r="16" spans="1:33" ht="176.65" customHeight="1" x14ac:dyDescent="0.35">
      <c r="A16" s="91" t="s">
        <v>237</v>
      </c>
      <c r="B16" s="2"/>
      <c r="C16" s="5" t="s">
        <v>236</v>
      </c>
      <c r="D16" s="4"/>
      <c r="E16" s="3" t="s">
        <v>43</v>
      </c>
      <c r="F16" s="4"/>
      <c r="G16" s="6" t="s">
        <v>36</v>
      </c>
      <c r="H16" s="4"/>
      <c r="I16" s="20">
        <v>44151</v>
      </c>
      <c r="J16" s="22"/>
      <c r="K16" s="20">
        <v>44651</v>
      </c>
      <c r="L16" s="4"/>
      <c r="M16" s="6">
        <f t="shared" si="1"/>
        <v>1</v>
      </c>
      <c r="N16" s="4"/>
      <c r="O16" s="25" t="s">
        <v>26</v>
      </c>
      <c r="P16" s="4"/>
      <c r="Q16" s="14" t="s">
        <v>245</v>
      </c>
      <c r="R16" s="4"/>
      <c r="S16" s="17">
        <v>5785301</v>
      </c>
      <c r="T16" s="4"/>
      <c r="U16" s="17">
        <v>2700000</v>
      </c>
      <c r="V16" s="4"/>
      <c r="W16" s="17">
        <v>2700000</v>
      </c>
      <c r="X16" s="4"/>
      <c r="Y16" s="18">
        <f t="shared" si="0"/>
        <v>1</v>
      </c>
      <c r="Z16" s="4"/>
      <c r="AA16" s="14" t="s">
        <v>386</v>
      </c>
      <c r="AB16" s="4"/>
      <c r="AC16" s="25" t="s">
        <v>83</v>
      </c>
      <c r="AD16" s="4"/>
      <c r="AE16" s="14" t="s">
        <v>385</v>
      </c>
      <c r="AF16" s="4"/>
      <c r="AG16" s="79" t="s">
        <v>85</v>
      </c>
    </row>
    <row r="17" spans="1:33" ht="159" customHeight="1" x14ac:dyDescent="0.35">
      <c r="A17" s="91" t="s">
        <v>267</v>
      </c>
      <c r="B17" s="2"/>
      <c r="C17" s="121" t="s">
        <v>260</v>
      </c>
      <c r="D17" s="4"/>
      <c r="E17" s="3" t="s">
        <v>43</v>
      </c>
      <c r="F17" s="4"/>
      <c r="G17" s="6" t="s">
        <v>36</v>
      </c>
      <c r="H17" s="4"/>
      <c r="I17" s="20">
        <v>44265</v>
      </c>
      <c r="J17" s="100"/>
      <c r="K17" s="20">
        <v>44651</v>
      </c>
      <c r="L17" s="4"/>
      <c r="M17" s="6">
        <f t="shared" si="1"/>
        <v>1</v>
      </c>
      <c r="N17" s="4"/>
      <c r="O17" s="25" t="s">
        <v>26</v>
      </c>
      <c r="P17" s="4"/>
      <c r="Q17" s="14" t="s">
        <v>407</v>
      </c>
      <c r="R17" s="4"/>
      <c r="S17" s="97">
        <v>894222</v>
      </c>
      <c r="T17" s="4"/>
      <c r="U17" s="17">
        <v>497397</v>
      </c>
      <c r="V17" s="4"/>
      <c r="W17" s="17">
        <v>497397</v>
      </c>
      <c r="X17" s="4"/>
      <c r="Y17" s="18">
        <f t="shared" si="0"/>
        <v>1</v>
      </c>
      <c r="Z17" s="4"/>
      <c r="AA17" s="94" t="s">
        <v>387</v>
      </c>
      <c r="AB17" s="4"/>
      <c r="AC17" s="65" t="s">
        <v>83</v>
      </c>
      <c r="AD17" s="4"/>
      <c r="AE17" s="95" t="s">
        <v>401</v>
      </c>
      <c r="AF17" s="4"/>
      <c r="AG17" s="79" t="s">
        <v>85</v>
      </c>
    </row>
    <row r="18" spans="1:33" ht="124.15" customHeight="1" x14ac:dyDescent="0.35">
      <c r="A18" s="91" t="s">
        <v>238</v>
      </c>
      <c r="B18" s="2"/>
      <c r="C18" s="5" t="s">
        <v>239</v>
      </c>
      <c r="D18" s="4"/>
      <c r="E18" s="3" t="s">
        <v>240</v>
      </c>
      <c r="F18" s="4"/>
      <c r="G18" s="6" t="s">
        <v>40</v>
      </c>
      <c r="H18" s="4"/>
      <c r="I18" s="20">
        <v>44151</v>
      </c>
      <c r="J18" s="22"/>
      <c r="K18" s="20">
        <v>44377</v>
      </c>
      <c r="L18" s="4"/>
      <c r="M18" s="6">
        <f t="shared" si="1"/>
        <v>1</v>
      </c>
      <c r="N18" s="4"/>
      <c r="O18" s="25" t="s">
        <v>26</v>
      </c>
      <c r="P18" s="4"/>
      <c r="Q18" s="14" t="s">
        <v>408</v>
      </c>
      <c r="R18" s="4"/>
      <c r="S18" s="17">
        <v>950000</v>
      </c>
      <c r="T18" s="4"/>
      <c r="U18" s="17">
        <v>950000</v>
      </c>
      <c r="V18" s="4"/>
      <c r="W18" s="17">
        <v>950000</v>
      </c>
      <c r="X18" s="4"/>
      <c r="Y18" s="18">
        <f>W18/U18</f>
        <v>1</v>
      </c>
      <c r="Z18" s="4"/>
      <c r="AA18" s="94" t="s">
        <v>388</v>
      </c>
      <c r="AB18" s="4"/>
      <c r="AC18" s="65" t="s">
        <v>83</v>
      </c>
      <c r="AD18" s="4"/>
      <c r="AE18" s="94" t="s">
        <v>389</v>
      </c>
      <c r="AF18" s="4"/>
      <c r="AG18" s="79" t="s">
        <v>85</v>
      </c>
    </row>
    <row r="19" spans="1:33" ht="124.15" customHeight="1" x14ac:dyDescent="0.35">
      <c r="A19" s="91" t="s">
        <v>269</v>
      </c>
      <c r="B19" s="2"/>
      <c r="C19" s="5" t="s">
        <v>239</v>
      </c>
      <c r="D19" s="4"/>
      <c r="E19" s="3" t="s">
        <v>240</v>
      </c>
      <c r="F19" s="4"/>
      <c r="G19" s="6" t="s">
        <v>40</v>
      </c>
      <c r="H19" s="4"/>
      <c r="I19" s="20">
        <v>44225</v>
      </c>
      <c r="J19" s="22"/>
      <c r="K19" s="20">
        <v>44592</v>
      </c>
      <c r="L19" s="4"/>
      <c r="M19" s="6">
        <f>IF($A$8&gt;K19,100%,($A$8-I19)/(K19-I19))</f>
        <v>1</v>
      </c>
      <c r="N19" s="4"/>
      <c r="O19" s="25" t="s">
        <v>26</v>
      </c>
      <c r="P19" s="4"/>
      <c r="Q19" s="14" t="s">
        <v>270</v>
      </c>
      <c r="R19" s="4"/>
      <c r="S19" s="106">
        <v>3147005</v>
      </c>
      <c r="T19" s="4"/>
      <c r="U19" s="17">
        <v>1321841.33</v>
      </c>
      <c r="V19" s="4"/>
      <c r="W19" s="17">
        <v>1321841</v>
      </c>
      <c r="X19" s="4"/>
      <c r="Y19" s="18">
        <f>W19/U19</f>
        <v>0.99999975034825095</v>
      </c>
      <c r="Z19" s="4"/>
      <c r="AA19" s="94" t="s">
        <v>391</v>
      </c>
      <c r="AB19" s="4"/>
      <c r="AC19" s="65" t="s">
        <v>83</v>
      </c>
      <c r="AD19" s="4"/>
      <c r="AE19" s="94" t="s">
        <v>312</v>
      </c>
      <c r="AF19" s="4"/>
      <c r="AG19" s="79" t="s">
        <v>85</v>
      </c>
    </row>
    <row r="20" spans="1:33" ht="227.5" customHeight="1" x14ac:dyDescent="0.35">
      <c r="A20" s="91" t="s">
        <v>246</v>
      </c>
      <c r="B20" s="2"/>
      <c r="C20" s="63" t="s">
        <v>241</v>
      </c>
      <c r="D20" s="4"/>
      <c r="E20" s="6" t="s">
        <v>242</v>
      </c>
      <c r="F20" s="4"/>
      <c r="G20" s="6" t="s">
        <v>36</v>
      </c>
      <c r="H20" s="4"/>
      <c r="I20" s="99">
        <v>44104</v>
      </c>
      <c r="J20" s="100"/>
      <c r="K20" s="99">
        <v>44651</v>
      </c>
      <c r="L20" s="4"/>
      <c r="M20" s="6">
        <f t="shared" si="1"/>
        <v>1</v>
      </c>
      <c r="N20" s="4"/>
      <c r="O20" s="25" t="s">
        <v>26</v>
      </c>
      <c r="P20" s="4"/>
      <c r="Q20" s="14" t="s">
        <v>409</v>
      </c>
      <c r="R20" s="4"/>
      <c r="S20" s="106">
        <v>632296</v>
      </c>
      <c r="T20" s="4"/>
      <c r="U20" s="17">
        <v>300000</v>
      </c>
      <c r="V20" s="4"/>
      <c r="W20" s="17">
        <v>300000</v>
      </c>
      <c r="X20" s="4"/>
      <c r="Y20" s="18">
        <f>W20/U20</f>
        <v>1</v>
      </c>
      <c r="Z20" s="4"/>
      <c r="AA20" s="95" t="s">
        <v>403</v>
      </c>
      <c r="AB20" s="4"/>
      <c r="AC20" s="65" t="s">
        <v>83</v>
      </c>
      <c r="AD20" s="4"/>
      <c r="AE20" s="94" t="s">
        <v>402</v>
      </c>
      <c r="AF20" s="4"/>
      <c r="AG20" s="79" t="s">
        <v>85</v>
      </c>
    </row>
    <row r="21" spans="1:33" ht="168" customHeight="1" x14ac:dyDescent="0.35">
      <c r="A21" s="91" t="s">
        <v>266</v>
      </c>
      <c r="B21" s="2"/>
      <c r="C21" s="5" t="s">
        <v>151</v>
      </c>
      <c r="D21" s="4"/>
      <c r="E21" s="3" t="s">
        <v>146</v>
      </c>
      <c r="F21" s="4"/>
      <c r="G21" s="6" t="s">
        <v>78</v>
      </c>
      <c r="H21" s="4"/>
      <c r="I21" s="20">
        <v>44175</v>
      </c>
      <c r="J21" s="22"/>
      <c r="K21" s="20">
        <v>44651</v>
      </c>
      <c r="L21" s="4"/>
      <c r="M21" s="6">
        <f t="shared" si="1"/>
        <v>1</v>
      </c>
      <c r="N21" s="4"/>
      <c r="O21" s="25" t="s">
        <v>26</v>
      </c>
      <c r="P21" s="4"/>
      <c r="Q21" s="14" t="s">
        <v>410</v>
      </c>
      <c r="R21" s="58"/>
      <c r="S21" s="113">
        <v>12689129</v>
      </c>
      <c r="T21" s="59"/>
      <c r="U21" s="17">
        <v>1591162</v>
      </c>
      <c r="V21" s="4"/>
      <c r="W21" s="17">
        <v>1591162</v>
      </c>
      <c r="X21" s="4"/>
      <c r="Y21" s="18">
        <f>W21/U21</f>
        <v>1</v>
      </c>
      <c r="Z21" s="4"/>
      <c r="AA21" s="95" t="s">
        <v>400</v>
      </c>
      <c r="AB21" s="4"/>
      <c r="AC21" s="65" t="s">
        <v>83</v>
      </c>
      <c r="AD21" s="4"/>
      <c r="AE21" s="94" t="s">
        <v>405</v>
      </c>
      <c r="AF21" s="4"/>
      <c r="AG21" s="79" t="s">
        <v>85</v>
      </c>
    </row>
  </sheetData>
  <mergeCells count="3">
    <mergeCell ref="A10:Q10"/>
    <mergeCell ref="S10:Y10"/>
    <mergeCell ref="AA10:AG10"/>
  </mergeCells>
  <printOptions horizontalCentered="1"/>
  <pageMargins left="0.23622047244094491" right="0.23622047244094491" top="0.55118110236220474" bottom="0.55118110236220474" header="0.31496062992125984" footer="0.31496062992125984"/>
  <pageSetup paperSize="8" scale="57"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0000000}">
          <x14:formula1>
            <xm:f>Data!$A$25:$A$28</xm:f>
          </x14:formula1>
          <xm:sqref>AC13:AC14 AC17:AC21 AG13:AG21</xm:sqref>
        </x14:dataValidation>
        <x14:dataValidation type="list" allowBlank="1" showInputMessage="1" showErrorMessage="1" xr:uid="{00000000-0002-0000-0100-000001000000}">
          <x14:formula1>
            <xm:f>Data!$A$2:$A$4</xm:f>
          </x14:formula1>
          <xm:sqref>AC15:AC16 O13:O21</xm:sqref>
        </x14:dataValidation>
        <x14:dataValidation type="list" allowBlank="1" showInputMessage="1" showErrorMessage="1" xr:uid="{00000000-0002-0000-0100-000002000000}">
          <x14:formula1>
            <xm:f>Data!$A$3:$A$4</xm:f>
          </x14:formula1>
          <xm:sqref>O12</xm:sqref>
        </x14:dataValidation>
        <x14:dataValidation type="list" allowBlank="1" showInputMessage="1" showErrorMessage="1" xr:uid="{00000000-0002-0000-0100-000003000000}">
          <x14:formula1>
            <xm:f>Data!$A$7:$A$22</xm:f>
          </x14:formula1>
          <xm:sqref>G12:G21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pageSetUpPr fitToPage="1"/>
  </sheetPr>
  <dimension ref="A2:AH38"/>
  <sheetViews>
    <sheetView showGridLines="0" zoomScale="50" zoomScaleNormal="50" workbookViewId="0">
      <selection activeCell="A35" sqref="A35"/>
    </sheetView>
  </sheetViews>
  <sheetFormatPr defaultColWidth="9.453125" defaultRowHeight="14.5" x14ac:dyDescent="0.35"/>
  <cols>
    <col min="1" max="1" width="21.54296875" style="29" customWidth="1"/>
    <col min="2" max="2" width="1.54296875" style="30" customWidth="1"/>
    <col min="3" max="3" width="29.54296875" style="29" bestFit="1" customWidth="1"/>
    <col min="4" max="4" width="1.54296875" style="30" customWidth="1"/>
    <col min="5" max="5" width="15.453125" style="29" customWidth="1"/>
    <col min="6" max="6" width="1.54296875" style="30" customWidth="1"/>
    <col min="7" max="7" width="16.453125" style="29" customWidth="1"/>
    <col min="8" max="8" width="1.54296875" style="30" customWidth="1"/>
    <col min="9" max="9" width="12.54296875" style="29" customWidth="1"/>
    <col min="10" max="10" width="1.54296875" style="30" customWidth="1"/>
    <col min="11" max="11" width="12.54296875" style="29" customWidth="1"/>
    <col min="12" max="12" width="1.54296875" style="30" customWidth="1"/>
    <col min="13" max="13" width="10.54296875" style="29" customWidth="1"/>
    <col min="14" max="14" width="1.54296875" style="30" customWidth="1"/>
    <col min="15" max="15" width="13.54296875" style="29" bestFit="1" customWidth="1"/>
    <col min="16" max="16" width="1.54296875" style="30" customWidth="1"/>
    <col min="17" max="17" width="48.1796875" style="29" customWidth="1"/>
    <col min="18" max="18" width="1.54296875" style="30" customWidth="1"/>
    <col min="19" max="19" width="15" style="32" bestFit="1" customWidth="1"/>
    <col min="20" max="20" width="1.54296875" style="30" customWidth="1"/>
    <col min="21" max="21" width="14.54296875" style="29" bestFit="1" customWidth="1"/>
    <col min="22" max="22" width="1.54296875" style="30" customWidth="1"/>
    <col min="23" max="23" width="13.54296875" style="29" bestFit="1" customWidth="1"/>
    <col min="24" max="24" width="1.54296875" style="30" customWidth="1"/>
    <col min="25" max="25" width="11.54296875" style="29" customWidth="1"/>
    <col min="26" max="26" width="1.54296875" style="30" customWidth="1"/>
    <col min="27" max="27" width="52.453125" style="29" bestFit="1" customWidth="1"/>
    <col min="28" max="28" width="1.54296875" style="30" customWidth="1"/>
    <col min="29" max="29" width="19.54296875" style="29" bestFit="1" customWidth="1"/>
    <col min="30" max="30" width="1.54296875" style="30" customWidth="1"/>
    <col min="31" max="31" width="39.81640625" style="29" customWidth="1"/>
    <col min="32" max="32" width="1.54296875" style="30" customWidth="1"/>
    <col min="33" max="33" width="19.54296875" style="29" bestFit="1" customWidth="1"/>
    <col min="34" max="16384" width="9.453125" style="29"/>
  </cols>
  <sheetData>
    <row r="2" spans="1:33" ht="26" x14ac:dyDescent="0.35">
      <c r="Q2" s="32"/>
      <c r="R2" s="31"/>
      <c r="S2" s="30"/>
      <c r="T2" s="29"/>
    </row>
    <row r="3" spans="1:33" ht="33.5" x14ac:dyDescent="0.35">
      <c r="I3" s="29" t="s">
        <v>4</v>
      </c>
      <c r="Q3" s="87"/>
      <c r="R3" s="88" t="s">
        <v>18</v>
      </c>
      <c r="S3" s="89"/>
      <c r="T3" s="90"/>
      <c r="U3" s="90"/>
      <c r="V3" s="89"/>
      <c r="W3" s="90"/>
    </row>
    <row r="4" spans="1:33" ht="34.15" customHeight="1" x14ac:dyDescent="0.35">
      <c r="C4"/>
      <c r="P4" s="29"/>
      <c r="Q4" s="89"/>
      <c r="R4" s="88" t="s">
        <v>104</v>
      </c>
      <c r="S4" s="89"/>
      <c r="T4" s="90"/>
      <c r="U4" s="90"/>
      <c r="V4" s="89"/>
      <c r="W4" s="90"/>
    </row>
    <row r="5" spans="1:33" x14ac:dyDescent="0.35">
      <c r="P5" s="29"/>
      <c r="Q5" s="30"/>
      <c r="S5" s="29"/>
    </row>
    <row r="7" spans="1:33" ht="18.5" x14ac:dyDescent="0.35">
      <c r="A7" s="33" t="s">
        <v>17</v>
      </c>
    </row>
    <row r="8" spans="1:33" x14ac:dyDescent="0.35">
      <c r="A8" s="102">
        <f>'Getting Building Fund'!A8</f>
        <v>45072</v>
      </c>
    </row>
    <row r="9" spans="1:33" x14ac:dyDescent="0.35">
      <c r="Q9" s="29" t="s">
        <v>4</v>
      </c>
    </row>
    <row r="10" spans="1:33" ht="18.5" x14ac:dyDescent="0.35">
      <c r="A10" s="165" t="s">
        <v>8</v>
      </c>
      <c r="B10" s="166"/>
      <c r="C10" s="166"/>
      <c r="D10" s="166"/>
      <c r="E10" s="166"/>
      <c r="F10" s="166"/>
      <c r="G10" s="166"/>
      <c r="H10" s="166"/>
      <c r="I10" s="166"/>
      <c r="J10" s="166"/>
      <c r="K10" s="166"/>
      <c r="L10" s="166"/>
      <c r="M10" s="166"/>
      <c r="N10" s="166"/>
      <c r="O10" s="166"/>
      <c r="P10" s="166"/>
      <c r="Q10" s="167"/>
      <c r="S10" s="163" t="s">
        <v>12</v>
      </c>
      <c r="T10" s="164"/>
      <c r="U10" s="164"/>
      <c r="V10" s="164"/>
      <c r="W10" s="164"/>
      <c r="X10" s="164"/>
      <c r="Y10" s="164"/>
      <c r="AA10" s="165" t="s">
        <v>13</v>
      </c>
      <c r="AB10" s="166"/>
      <c r="AC10" s="166"/>
      <c r="AD10" s="166"/>
      <c r="AE10" s="166"/>
      <c r="AF10" s="166"/>
      <c r="AG10" s="167"/>
    </row>
    <row r="11" spans="1:33" ht="70.5" customHeight="1" x14ac:dyDescent="0.35">
      <c r="A11" s="19" t="s">
        <v>0</v>
      </c>
      <c r="B11" s="34"/>
      <c r="C11" s="19" t="s">
        <v>1</v>
      </c>
      <c r="D11" s="1"/>
      <c r="E11" s="19" t="s">
        <v>2</v>
      </c>
      <c r="F11" s="1"/>
      <c r="G11" s="19" t="s">
        <v>3</v>
      </c>
      <c r="H11" s="1"/>
      <c r="I11" s="19" t="s">
        <v>15</v>
      </c>
      <c r="J11" s="1"/>
      <c r="K11" s="19" t="s">
        <v>16</v>
      </c>
      <c r="L11" s="1"/>
      <c r="M11" s="19" t="s">
        <v>9</v>
      </c>
      <c r="N11" s="1"/>
      <c r="O11" s="19" t="s">
        <v>5</v>
      </c>
      <c r="P11" s="1"/>
      <c r="Q11" s="19" t="s">
        <v>14</v>
      </c>
      <c r="R11" s="1"/>
      <c r="S11" s="19" t="s">
        <v>10</v>
      </c>
      <c r="T11" s="1"/>
      <c r="U11" s="19" t="s">
        <v>140</v>
      </c>
      <c r="V11" s="19"/>
      <c r="W11" s="19" t="s">
        <v>141</v>
      </c>
      <c r="X11" s="19"/>
      <c r="Y11" s="19" t="s">
        <v>142</v>
      </c>
      <c r="AA11" s="19" t="s">
        <v>86</v>
      </c>
      <c r="AB11" s="19"/>
      <c r="AC11" s="19" t="s">
        <v>20</v>
      </c>
      <c r="AD11" s="19"/>
      <c r="AE11" s="19" t="s">
        <v>87</v>
      </c>
      <c r="AF11" s="19"/>
      <c r="AG11" s="77" t="s">
        <v>20</v>
      </c>
    </row>
    <row r="12" spans="1:33" s="30" customFormat="1" ht="8.5" customHeight="1" x14ac:dyDescent="0.35">
      <c r="A12" s="47"/>
      <c r="B12" s="48"/>
      <c r="C12" s="49"/>
      <c r="D12" s="50"/>
      <c r="E12" s="51"/>
      <c r="F12" s="50"/>
      <c r="G12" s="51"/>
      <c r="H12" s="50"/>
      <c r="I12" s="52"/>
      <c r="J12" s="53"/>
      <c r="K12" s="52"/>
      <c r="L12" s="50"/>
      <c r="M12" s="51"/>
      <c r="N12" s="50"/>
      <c r="O12" s="54"/>
      <c r="P12" s="50"/>
      <c r="Q12" s="55"/>
      <c r="R12" s="50"/>
      <c r="S12" s="56"/>
      <c r="T12" s="50"/>
      <c r="U12" s="57"/>
      <c r="V12" s="50"/>
      <c r="W12" s="47"/>
      <c r="X12" s="50"/>
      <c r="Y12" s="47"/>
      <c r="Z12" s="50"/>
      <c r="AA12" s="57"/>
      <c r="AB12" s="50"/>
      <c r="AC12" s="57"/>
      <c r="AD12" s="50"/>
      <c r="AE12" s="57"/>
      <c r="AF12" s="50"/>
      <c r="AG12" s="78"/>
    </row>
    <row r="13" spans="1:33" ht="107.25" customHeight="1" x14ac:dyDescent="0.35">
      <c r="A13" s="91" t="s">
        <v>315</v>
      </c>
      <c r="B13" s="2"/>
      <c r="C13" s="63" t="s">
        <v>135</v>
      </c>
      <c r="D13" s="4"/>
      <c r="E13" s="6" t="s">
        <v>72</v>
      </c>
      <c r="F13" s="4"/>
      <c r="G13" s="6" t="s">
        <v>28</v>
      </c>
      <c r="H13" s="4"/>
      <c r="I13" s="20">
        <v>41698</v>
      </c>
      <c r="J13" s="22"/>
      <c r="K13" s="20">
        <v>43524</v>
      </c>
      <c r="L13" s="4"/>
      <c r="M13" s="6">
        <f>IF($A$8&gt;K13,100%,($A$8-I13)/(K13-I13))</f>
        <v>1</v>
      </c>
      <c r="N13" s="4"/>
      <c r="O13" s="25" t="s">
        <v>26</v>
      </c>
      <c r="P13" s="4"/>
      <c r="Q13" s="14" t="s">
        <v>422</v>
      </c>
      <c r="R13" s="4"/>
      <c r="S13" s="17">
        <v>775000</v>
      </c>
      <c r="T13" s="4"/>
      <c r="U13" s="17">
        <f>S13</f>
        <v>775000</v>
      </c>
      <c r="V13" s="4"/>
      <c r="W13" s="17">
        <f>U13</f>
        <v>775000</v>
      </c>
      <c r="X13" s="4"/>
      <c r="Y13" s="18">
        <f>W13/U13</f>
        <v>1</v>
      </c>
      <c r="Z13" s="4"/>
      <c r="AA13" s="14" t="s">
        <v>325</v>
      </c>
      <c r="AB13" s="4"/>
      <c r="AC13" s="25" t="s">
        <v>83</v>
      </c>
      <c r="AD13" s="4"/>
      <c r="AE13" s="94" t="s">
        <v>316</v>
      </c>
      <c r="AF13" s="4"/>
      <c r="AG13" s="25" t="s">
        <v>83</v>
      </c>
    </row>
    <row r="14" spans="1:33" ht="8.5" customHeight="1" x14ac:dyDescent="0.35">
      <c r="A14" s="45"/>
      <c r="B14" s="35"/>
      <c r="C14" s="35"/>
      <c r="D14" s="35"/>
      <c r="E14" s="35"/>
      <c r="F14" s="35"/>
      <c r="G14" s="35"/>
      <c r="H14" s="35"/>
      <c r="I14" s="35"/>
      <c r="J14" s="35"/>
      <c r="K14" s="35"/>
      <c r="L14" s="35"/>
      <c r="M14" s="35"/>
      <c r="N14" s="35"/>
      <c r="O14" s="35"/>
      <c r="P14" s="35"/>
      <c r="Q14" s="35"/>
      <c r="R14" s="35"/>
      <c r="S14" s="35"/>
      <c r="T14" s="35"/>
      <c r="U14" s="35"/>
      <c r="V14" s="35"/>
      <c r="W14" s="35"/>
      <c r="X14" s="35"/>
      <c r="Y14" s="35"/>
      <c r="AA14" s="35"/>
      <c r="AB14" s="35"/>
      <c r="AC14" s="46"/>
      <c r="AD14" s="35"/>
      <c r="AE14" s="35"/>
      <c r="AF14" s="35"/>
      <c r="AG14" s="46"/>
    </row>
    <row r="15" spans="1:33" ht="107.25" customHeight="1" x14ac:dyDescent="0.35">
      <c r="A15" s="91" t="s">
        <v>133</v>
      </c>
      <c r="B15" s="2"/>
      <c r="C15" s="63" t="s">
        <v>134</v>
      </c>
      <c r="D15" s="4"/>
      <c r="E15" s="6" t="s">
        <v>72</v>
      </c>
      <c r="F15" s="4"/>
      <c r="G15" s="6" t="s">
        <v>31</v>
      </c>
      <c r="H15" s="4"/>
      <c r="I15" s="20">
        <v>42361</v>
      </c>
      <c r="J15" s="22"/>
      <c r="K15" s="20">
        <v>44286</v>
      </c>
      <c r="L15" s="4"/>
      <c r="M15" s="6">
        <f>IF($A$8&gt;K15,100%,($A$8-I15)/(K15-I15))</f>
        <v>1</v>
      </c>
      <c r="N15" s="4"/>
      <c r="O15" s="25" t="s">
        <v>26</v>
      </c>
      <c r="P15" s="4"/>
      <c r="Q15" s="14" t="s">
        <v>423</v>
      </c>
      <c r="R15" s="4"/>
      <c r="S15" s="17">
        <v>1700000</v>
      </c>
      <c r="T15" s="4"/>
      <c r="U15" s="17">
        <f>S15</f>
        <v>1700000</v>
      </c>
      <c r="V15" s="4"/>
      <c r="W15" s="17">
        <v>1700000</v>
      </c>
      <c r="X15" s="4"/>
      <c r="Y15" s="18">
        <f>W15/U15</f>
        <v>1</v>
      </c>
      <c r="Z15" s="4"/>
      <c r="AA15" s="14" t="s">
        <v>324</v>
      </c>
      <c r="AB15" s="4"/>
      <c r="AC15" s="25" t="s">
        <v>83</v>
      </c>
      <c r="AD15" s="4"/>
      <c r="AE15" s="94" t="s">
        <v>320</v>
      </c>
      <c r="AF15" s="4"/>
      <c r="AG15" s="25" t="s">
        <v>83</v>
      </c>
    </row>
    <row r="16" spans="1:33" ht="8.5" customHeight="1" x14ac:dyDescent="0.35">
      <c r="A16" s="45"/>
      <c r="B16" s="35"/>
      <c r="C16" s="35"/>
      <c r="D16" s="35"/>
      <c r="E16" s="35"/>
      <c r="F16" s="35"/>
      <c r="G16" s="35"/>
      <c r="H16" s="35"/>
      <c r="I16" s="35"/>
      <c r="J16" s="35"/>
      <c r="K16" s="35"/>
      <c r="L16" s="35"/>
      <c r="M16" s="35"/>
      <c r="N16" s="35"/>
      <c r="O16" s="35"/>
      <c r="P16" s="35"/>
      <c r="Q16" s="35"/>
      <c r="R16" s="35"/>
      <c r="S16" s="35"/>
      <c r="T16" s="35"/>
      <c r="U16" s="35"/>
      <c r="V16" s="35"/>
      <c r="W16" s="35"/>
      <c r="X16" s="35"/>
      <c r="Y16" s="35"/>
      <c r="AA16" s="35"/>
      <c r="AB16" s="35"/>
      <c r="AC16" s="46"/>
      <c r="AD16" s="35"/>
      <c r="AE16" s="35"/>
      <c r="AF16" s="35"/>
      <c r="AG16" s="46"/>
    </row>
    <row r="17" spans="1:34" ht="95.65" customHeight="1" x14ac:dyDescent="0.35">
      <c r="A17" s="91" t="s">
        <v>120</v>
      </c>
      <c r="B17" s="2"/>
      <c r="C17" s="63" t="s">
        <v>53</v>
      </c>
      <c r="D17" s="4"/>
      <c r="E17" s="6" t="s">
        <v>121</v>
      </c>
      <c r="F17" s="4"/>
      <c r="G17" s="6" t="s">
        <v>32</v>
      </c>
      <c r="H17" s="4"/>
      <c r="I17" s="20">
        <v>41401</v>
      </c>
      <c r="J17" s="22"/>
      <c r="K17" s="20">
        <v>42293</v>
      </c>
      <c r="L17" s="4"/>
      <c r="M17" s="6">
        <f>IF($A$8&gt;K17,100%,($A$8-I17)/(K17-I17))</f>
        <v>1</v>
      </c>
      <c r="N17" s="4"/>
      <c r="O17" s="25" t="s">
        <v>26</v>
      </c>
      <c r="P17" s="4"/>
      <c r="Q17" s="14" t="s">
        <v>145</v>
      </c>
      <c r="R17" s="4"/>
      <c r="S17" s="17">
        <v>1194394.31</v>
      </c>
      <c r="T17" s="4"/>
      <c r="U17" s="17">
        <v>1194394.31</v>
      </c>
      <c r="V17" s="4"/>
      <c r="W17" s="17">
        <f>U17</f>
        <v>1194394.31</v>
      </c>
      <c r="X17" s="4"/>
      <c r="Y17" s="18">
        <f>W17/U17</f>
        <v>1</v>
      </c>
      <c r="Z17" s="4"/>
      <c r="AA17" s="14" t="s">
        <v>332</v>
      </c>
      <c r="AB17" s="4"/>
      <c r="AC17" s="25" t="s">
        <v>83</v>
      </c>
      <c r="AD17" s="4"/>
      <c r="AE17" s="94" t="s">
        <v>317</v>
      </c>
      <c r="AF17" s="4"/>
      <c r="AG17" s="25" t="s">
        <v>83</v>
      </c>
    </row>
    <row r="18" spans="1:34" ht="8.5" customHeight="1" x14ac:dyDescent="0.35">
      <c r="A18" s="45"/>
      <c r="B18" s="35"/>
      <c r="C18" s="35"/>
      <c r="D18" s="35"/>
      <c r="E18" s="35"/>
      <c r="F18" s="35"/>
      <c r="G18" s="35"/>
      <c r="H18" s="35"/>
      <c r="I18" s="35"/>
      <c r="J18" s="35"/>
      <c r="K18" s="35"/>
      <c r="L18" s="35"/>
      <c r="M18" s="35"/>
      <c r="N18" s="35"/>
      <c r="O18" s="35"/>
      <c r="P18" s="35"/>
      <c r="Q18" s="35"/>
      <c r="R18" s="35"/>
      <c r="S18" s="35"/>
      <c r="T18" s="35"/>
      <c r="U18" s="35"/>
      <c r="V18" s="35"/>
      <c r="W18" s="35"/>
      <c r="X18" s="35"/>
      <c r="Y18" s="35"/>
      <c r="AA18" s="35"/>
      <c r="AB18" s="35"/>
      <c r="AC18" s="46"/>
      <c r="AD18" s="35"/>
      <c r="AE18" s="35"/>
      <c r="AF18" s="35"/>
      <c r="AG18" s="46"/>
    </row>
    <row r="19" spans="1:34" ht="81.25" customHeight="1" x14ac:dyDescent="0.35">
      <c r="A19" s="91" t="s">
        <v>335</v>
      </c>
      <c r="B19" s="2"/>
      <c r="C19" s="63" t="s">
        <v>122</v>
      </c>
      <c r="D19" s="58"/>
      <c r="E19" s="6" t="s">
        <v>6</v>
      </c>
      <c r="F19" s="59"/>
      <c r="G19" s="6" t="s">
        <v>34</v>
      </c>
      <c r="H19" s="4"/>
      <c r="I19" s="20">
        <v>41368</v>
      </c>
      <c r="J19" s="22"/>
      <c r="K19" s="20">
        <v>41851</v>
      </c>
      <c r="L19" s="4"/>
      <c r="M19" s="6">
        <f>IF($A$8&gt;K19,100%,($A$8-I19)/(K19-I19))</f>
        <v>1</v>
      </c>
      <c r="N19" s="4"/>
      <c r="O19" s="25" t="s">
        <v>26</v>
      </c>
      <c r="P19" s="4"/>
      <c r="Q19" s="14" t="s">
        <v>429</v>
      </c>
      <c r="R19" s="4"/>
      <c r="S19" s="17">
        <v>500000</v>
      </c>
      <c r="T19" s="4"/>
      <c r="U19" s="17">
        <f>S19</f>
        <v>500000</v>
      </c>
      <c r="V19" s="4"/>
      <c r="W19" s="17">
        <f>U19</f>
        <v>500000</v>
      </c>
      <c r="X19" s="4"/>
      <c r="Y19" s="18">
        <f>W19/U19</f>
        <v>1</v>
      </c>
      <c r="AA19" s="14" t="s">
        <v>136</v>
      </c>
      <c r="AB19" s="58"/>
      <c r="AC19" s="25" t="s">
        <v>83</v>
      </c>
      <c r="AD19" s="59"/>
      <c r="AE19" s="14" t="s">
        <v>433</v>
      </c>
      <c r="AF19" s="4"/>
      <c r="AG19" s="25" t="s">
        <v>83</v>
      </c>
    </row>
    <row r="20" spans="1:34" s="30" customFormat="1" ht="8.5" customHeight="1" x14ac:dyDescent="0.35">
      <c r="A20" s="13"/>
      <c r="B20" s="7"/>
      <c r="C20" s="10"/>
      <c r="D20" s="9"/>
      <c r="E20" s="60"/>
      <c r="F20" s="9"/>
      <c r="G20" s="8"/>
      <c r="H20" s="9"/>
      <c r="I20" s="23"/>
      <c r="J20" s="24"/>
      <c r="K20" s="23"/>
      <c r="L20" s="9"/>
      <c r="M20" s="8"/>
      <c r="N20" s="9"/>
      <c r="O20" s="11"/>
      <c r="P20" s="9"/>
      <c r="Q20" s="27"/>
      <c r="R20" s="9"/>
      <c r="S20" s="16"/>
      <c r="T20" s="9"/>
      <c r="U20" s="12"/>
      <c r="V20" s="9"/>
      <c r="W20" s="13"/>
      <c r="X20" s="9"/>
      <c r="Y20" s="13"/>
      <c r="Z20" s="9"/>
      <c r="AA20" s="12"/>
      <c r="AB20" s="9"/>
      <c r="AC20" s="66"/>
      <c r="AD20" s="9"/>
      <c r="AE20" s="12"/>
      <c r="AF20" s="9"/>
      <c r="AG20" s="80"/>
    </row>
    <row r="21" spans="1:34" ht="87" x14ac:dyDescent="0.35">
      <c r="A21" s="91" t="s">
        <v>130</v>
      </c>
      <c r="B21" s="2"/>
      <c r="C21" s="63" t="s">
        <v>131</v>
      </c>
      <c r="D21" s="4"/>
      <c r="E21" s="6" t="s">
        <v>132</v>
      </c>
      <c r="F21" s="4"/>
      <c r="G21" s="6" t="s">
        <v>39</v>
      </c>
      <c r="H21" s="4"/>
      <c r="I21" s="20">
        <v>42481</v>
      </c>
      <c r="J21" s="22"/>
      <c r="K21" s="20">
        <v>43942</v>
      </c>
      <c r="L21" s="4"/>
      <c r="M21" s="6">
        <f>IF($A$8&gt;K21,100%,($A$8-I21)/(K21-I21))</f>
        <v>1</v>
      </c>
      <c r="N21" s="4"/>
      <c r="O21" s="25" t="s">
        <v>26</v>
      </c>
      <c r="P21" s="4"/>
      <c r="Q21" s="14" t="s">
        <v>143</v>
      </c>
      <c r="R21" s="4"/>
      <c r="S21" s="17">
        <v>1500000</v>
      </c>
      <c r="T21" s="4"/>
      <c r="U21" s="17">
        <f>S21</f>
        <v>1500000</v>
      </c>
      <c r="V21" s="4"/>
      <c r="W21" s="17">
        <v>1500000</v>
      </c>
      <c r="X21" s="4"/>
      <c r="Y21" s="18">
        <f>W21/U21</f>
        <v>1</v>
      </c>
      <c r="Z21" s="4"/>
      <c r="AA21" s="14" t="s">
        <v>318</v>
      </c>
      <c r="AB21" s="4"/>
      <c r="AC21" s="25" t="s">
        <v>83</v>
      </c>
      <c r="AD21" s="4"/>
      <c r="AE21" s="94" t="s">
        <v>319</v>
      </c>
      <c r="AF21" s="4"/>
      <c r="AG21" s="25" t="s">
        <v>83</v>
      </c>
    </row>
    <row r="22" spans="1:34" s="30" customFormat="1" ht="8.5" customHeight="1" x14ac:dyDescent="0.35">
      <c r="A22" s="13"/>
      <c r="B22" s="7"/>
      <c r="C22" s="10"/>
      <c r="D22" s="9"/>
      <c r="E22" s="60"/>
      <c r="F22" s="9"/>
      <c r="G22" s="8"/>
      <c r="H22" s="9"/>
      <c r="I22" s="23"/>
      <c r="J22" s="24"/>
      <c r="K22" s="23"/>
      <c r="L22" s="9"/>
      <c r="M22" s="8"/>
      <c r="N22" s="9"/>
      <c r="O22" s="11"/>
      <c r="P22" s="9"/>
      <c r="Q22" s="27"/>
      <c r="R22" s="9"/>
      <c r="S22" s="16"/>
      <c r="T22" s="9"/>
      <c r="U22" s="12"/>
      <c r="V22" s="9"/>
      <c r="W22" s="13"/>
      <c r="X22" s="9"/>
      <c r="Y22" s="13"/>
      <c r="Z22" s="9"/>
      <c r="AA22" s="12"/>
      <c r="AB22" s="9"/>
      <c r="AC22" s="66"/>
      <c r="AD22" s="9"/>
      <c r="AE22" s="12"/>
      <c r="AF22" s="9"/>
      <c r="AG22" s="80"/>
    </row>
    <row r="23" spans="1:34" ht="72.5" x14ac:dyDescent="0.35">
      <c r="A23" s="91" t="s">
        <v>129</v>
      </c>
      <c r="B23" s="2"/>
      <c r="C23" s="63" t="s">
        <v>129</v>
      </c>
      <c r="D23" s="4"/>
      <c r="E23" s="6" t="s">
        <v>72</v>
      </c>
      <c r="F23" s="4"/>
      <c r="G23" s="6" t="s">
        <v>41</v>
      </c>
      <c r="H23" s="4"/>
      <c r="I23" s="20">
        <v>41407</v>
      </c>
      <c r="J23" s="22"/>
      <c r="K23" s="20">
        <v>43233</v>
      </c>
      <c r="L23" s="4"/>
      <c r="M23" s="6">
        <f>IF($A$8&gt;K23,100%,($A$8-I23)/(K23-I23))</f>
        <v>1</v>
      </c>
      <c r="N23" s="4"/>
      <c r="O23" s="25" t="s">
        <v>26</v>
      </c>
      <c r="P23" s="4"/>
      <c r="Q23" s="14" t="s">
        <v>424</v>
      </c>
      <c r="R23" s="4"/>
      <c r="S23" s="17">
        <v>2315000</v>
      </c>
      <c r="T23" s="4"/>
      <c r="U23" s="17">
        <f>S23</f>
        <v>2315000</v>
      </c>
      <c r="V23" s="4"/>
      <c r="W23" s="17">
        <f>U23</f>
        <v>2315000</v>
      </c>
      <c r="X23" s="4"/>
      <c r="Y23" s="18">
        <f>W23/U23</f>
        <v>1</v>
      </c>
      <c r="Z23" s="4"/>
      <c r="AA23" s="14" t="s">
        <v>333</v>
      </c>
      <c r="AB23" s="4"/>
      <c r="AC23" s="25" t="s">
        <v>83</v>
      </c>
      <c r="AD23" s="4"/>
      <c r="AE23" s="94" t="s">
        <v>321</v>
      </c>
      <c r="AF23" s="4"/>
      <c r="AG23" s="25" t="s">
        <v>83</v>
      </c>
    </row>
    <row r="24" spans="1:34" s="30" customFormat="1" ht="8.5" customHeight="1" x14ac:dyDescent="0.35">
      <c r="A24" s="13"/>
      <c r="B24" s="7"/>
      <c r="C24" s="10"/>
      <c r="D24" s="9"/>
      <c r="E24" s="60"/>
      <c r="F24" s="9"/>
      <c r="G24" s="8"/>
      <c r="H24" s="9"/>
      <c r="I24" s="23"/>
      <c r="J24" s="24"/>
      <c r="K24" s="23"/>
      <c r="L24" s="9"/>
      <c r="M24" s="8"/>
      <c r="N24" s="9"/>
      <c r="O24" s="11"/>
      <c r="P24" s="9"/>
      <c r="Q24" s="27"/>
      <c r="R24" s="9"/>
      <c r="S24" s="16"/>
      <c r="T24" s="9"/>
      <c r="U24" s="12"/>
      <c r="V24" s="9"/>
      <c r="W24" s="13"/>
      <c r="X24" s="9"/>
      <c r="Y24" s="13"/>
      <c r="Z24" s="9"/>
      <c r="AA24" s="12"/>
      <c r="AB24" s="9"/>
      <c r="AC24" s="12"/>
      <c r="AD24" s="9"/>
      <c r="AE24" s="12"/>
      <c r="AF24" s="9"/>
      <c r="AG24" s="80"/>
    </row>
    <row r="25" spans="1:34" ht="86.4" customHeight="1" x14ac:dyDescent="0.35">
      <c r="A25" s="91" t="s">
        <v>126</v>
      </c>
      <c r="B25" s="2"/>
      <c r="C25" s="63" t="s">
        <v>127</v>
      </c>
      <c r="D25" s="4"/>
      <c r="E25" s="6" t="s">
        <v>128</v>
      </c>
      <c r="F25" s="4"/>
      <c r="G25" s="6" t="s">
        <v>34</v>
      </c>
      <c r="H25" s="4"/>
      <c r="I25" s="20">
        <v>42360</v>
      </c>
      <c r="J25" s="22"/>
      <c r="K25" s="20">
        <v>44255</v>
      </c>
      <c r="L25" s="4"/>
      <c r="M25" s="6">
        <v>1</v>
      </c>
      <c r="N25" s="4"/>
      <c r="O25" s="25" t="s">
        <v>26</v>
      </c>
      <c r="P25" s="4"/>
      <c r="Q25" s="14" t="s">
        <v>139</v>
      </c>
      <c r="R25" s="4"/>
      <c r="S25" s="17">
        <v>660000</v>
      </c>
      <c r="T25" s="4"/>
      <c r="U25" s="17">
        <f>S25</f>
        <v>660000</v>
      </c>
      <c r="V25" s="4"/>
      <c r="W25" s="17">
        <f>U25</f>
        <v>660000</v>
      </c>
      <c r="X25" s="4"/>
      <c r="Y25" s="18">
        <v>1</v>
      </c>
      <c r="Z25" s="4"/>
      <c r="AA25" s="14" t="s">
        <v>322</v>
      </c>
      <c r="AB25" s="4"/>
      <c r="AC25" s="25" t="s">
        <v>83</v>
      </c>
      <c r="AD25" s="4"/>
      <c r="AE25" s="94" t="s">
        <v>323</v>
      </c>
      <c r="AF25" s="4"/>
      <c r="AG25" s="25" t="s">
        <v>83</v>
      </c>
    </row>
    <row r="26" spans="1:34" s="30" customFormat="1" ht="8.5" customHeight="1" x14ac:dyDescent="0.35">
      <c r="A26" s="13"/>
      <c r="B26" s="7"/>
      <c r="C26" s="10"/>
      <c r="D26" s="9"/>
      <c r="E26" s="60"/>
      <c r="F26" s="9"/>
      <c r="G26" s="8"/>
      <c r="H26" s="9"/>
      <c r="I26" s="23"/>
      <c r="J26" s="24"/>
      <c r="K26" s="23"/>
      <c r="L26" s="9"/>
      <c r="M26" s="8"/>
      <c r="N26" s="9"/>
      <c r="O26" s="11"/>
      <c r="P26" s="9"/>
      <c r="Q26" s="27"/>
      <c r="R26" s="9"/>
      <c r="S26" s="16"/>
      <c r="T26" s="9"/>
      <c r="U26" s="12"/>
      <c r="V26" s="9"/>
      <c r="W26" s="13"/>
      <c r="X26" s="9"/>
      <c r="Y26" s="13"/>
      <c r="Z26" s="9"/>
      <c r="AA26" s="12"/>
      <c r="AB26" s="9"/>
      <c r="AC26" s="12"/>
      <c r="AD26" s="9"/>
      <c r="AE26" s="12"/>
      <c r="AF26" s="9"/>
      <c r="AG26" s="80"/>
    </row>
    <row r="27" spans="1:34" ht="64.5" customHeight="1" x14ac:dyDescent="0.35">
      <c r="A27" s="91" t="s">
        <v>123</v>
      </c>
      <c r="B27" s="2"/>
      <c r="C27" s="63" t="s">
        <v>124</v>
      </c>
      <c r="D27" s="4"/>
      <c r="E27" s="6" t="s">
        <v>137</v>
      </c>
      <c r="F27" s="4"/>
      <c r="G27" s="6" t="s">
        <v>39</v>
      </c>
      <c r="H27" s="4"/>
      <c r="I27" s="20">
        <v>41334</v>
      </c>
      <c r="J27" s="22"/>
      <c r="K27" s="20">
        <v>43160</v>
      </c>
      <c r="L27" s="4"/>
      <c r="M27" s="6">
        <f>IF($A$8&gt;K27,100%,($A$8-I27)/(K27-I27))</f>
        <v>1</v>
      </c>
      <c r="N27" s="4"/>
      <c r="O27" s="25" t="s">
        <v>26</v>
      </c>
      <c r="P27" s="4"/>
      <c r="Q27" s="68" t="s">
        <v>138</v>
      </c>
      <c r="R27" s="4"/>
      <c r="S27" s="17">
        <v>800000</v>
      </c>
      <c r="T27" s="4"/>
      <c r="U27" s="17">
        <f>S27</f>
        <v>800000</v>
      </c>
      <c r="V27" s="4"/>
      <c r="W27" s="17">
        <f>U27</f>
        <v>800000</v>
      </c>
      <c r="X27" s="4"/>
      <c r="Y27" s="18">
        <v>1</v>
      </c>
      <c r="Z27" s="4"/>
      <c r="AA27" s="14" t="s">
        <v>334</v>
      </c>
      <c r="AB27" s="4"/>
      <c r="AC27" s="25" t="s">
        <v>83</v>
      </c>
      <c r="AD27" s="4"/>
      <c r="AE27" s="94" t="s">
        <v>326</v>
      </c>
      <c r="AF27" s="4"/>
      <c r="AG27" s="25" t="s">
        <v>83</v>
      </c>
    </row>
    <row r="28" spans="1:34" s="30" customFormat="1" ht="8.5" customHeight="1" x14ac:dyDescent="0.35">
      <c r="A28" s="13"/>
      <c r="B28" s="7"/>
      <c r="C28" s="10"/>
      <c r="D28" s="9"/>
      <c r="E28" s="60"/>
      <c r="F28" s="9"/>
      <c r="G28" s="8"/>
      <c r="H28" s="9"/>
      <c r="I28" s="23"/>
      <c r="J28" s="24"/>
      <c r="K28" s="23"/>
      <c r="L28" s="9"/>
      <c r="M28" s="8"/>
      <c r="N28" s="9"/>
      <c r="O28" s="11"/>
      <c r="P28" s="9"/>
      <c r="Q28" s="27"/>
      <c r="R28" s="9"/>
      <c r="S28" s="16"/>
      <c r="T28" s="9"/>
      <c r="U28" s="12"/>
      <c r="V28" s="9"/>
      <c r="W28" s="13"/>
      <c r="X28" s="9"/>
      <c r="Y28" s="13"/>
      <c r="Z28" s="9"/>
      <c r="AA28" s="12"/>
      <c r="AB28" s="9"/>
      <c r="AC28" s="12"/>
      <c r="AD28" s="9"/>
      <c r="AE28" s="12"/>
      <c r="AF28" s="9"/>
      <c r="AG28" s="80"/>
    </row>
    <row r="29" spans="1:34" ht="124.15" customHeight="1" x14ac:dyDescent="0.35">
      <c r="A29" s="91" t="s">
        <v>125</v>
      </c>
      <c r="B29" s="2"/>
      <c r="C29" s="63" t="s">
        <v>124</v>
      </c>
      <c r="D29" s="4"/>
      <c r="E29" s="6" t="s">
        <v>146</v>
      </c>
      <c r="F29" s="4"/>
      <c r="G29" s="6" t="s">
        <v>78</v>
      </c>
      <c r="H29" s="4"/>
      <c r="I29" s="20">
        <v>42826</v>
      </c>
      <c r="J29" s="22"/>
      <c r="K29" s="20">
        <v>44926</v>
      </c>
      <c r="L29" s="4"/>
      <c r="M29" s="6">
        <f>IF($A$8&gt;K29,100%,($A$8-I29)/(K29-I29))</f>
        <v>1</v>
      </c>
      <c r="N29" s="4"/>
      <c r="O29" s="25" t="s">
        <v>26</v>
      </c>
      <c r="P29" s="4"/>
      <c r="Q29" s="14" t="s">
        <v>425</v>
      </c>
      <c r="R29" s="4"/>
      <c r="S29" s="17">
        <v>8929240</v>
      </c>
      <c r="T29" s="4"/>
      <c r="U29" s="17">
        <v>1979167</v>
      </c>
      <c r="V29" s="4"/>
      <c r="W29" s="17" t="s">
        <v>268</v>
      </c>
      <c r="X29" s="4"/>
      <c r="Y29" s="18" t="s">
        <v>268</v>
      </c>
      <c r="Z29" s="4"/>
      <c r="AA29" s="68" t="s">
        <v>327</v>
      </c>
      <c r="AB29" s="4"/>
      <c r="AC29" s="25" t="s">
        <v>83</v>
      </c>
      <c r="AD29" s="4"/>
      <c r="AE29" s="94" t="s">
        <v>430</v>
      </c>
      <c r="AF29" s="4"/>
      <c r="AG29" s="25" t="s">
        <v>83</v>
      </c>
    </row>
    <row r="30" spans="1:34" s="30" customFormat="1" ht="8.5" customHeight="1" x14ac:dyDescent="0.35">
      <c r="A30" s="13"/>
      <c r="B30" s="7"/>
      <c r="C30" s="10"/>
      <c r="D30" s="9"/>
      <c r="E30" s="8"/>
      <c r="F30" s="9"/>
      <c r="G30" s="8"/>
      <c r="H30" s="9"/>
      <c r="I30" s="23"/>
      <c r="J30" s="24"/>
      <c r="K30" s="23"/>
      <c r="L30" s="9"/>
      <c r="M30" s="8"/>
      <c r="N30" s="9"/>
      <c r="O30" s="11"/>
      <c r="P30" s="9"/>
      <c r="Q30" s="27"/>
      <c r="R30" s="9"/>
      <c r="S30" s="16"/>
      <c r="T30" s="9"/>
      <c r="U30" s="12"/>
      <c r="V30" s="9"/>
      <c r="W30" s="13"/>
      <c r="X30" s="9"/>
      <c r="Y30" s="13"/>
      <c r="Z30" s="9"/>
      <c r="AA30" s="12"/>
      <c r="AB30" s="9"/>
      <c r="AC30" s="12"/>
      <c r="AD30" s="9"/>
      <c r="AE30" s="12"/>
      <c r="AF30" s="9"/>
      <c r="AG30" s="80"/>
    </row>
    <row r="31" spans="1:34" ht="76.25" customHeight="1" x14ac:dyDescent="0.35">
      <c r="A31" s="91" t="s">
        <v>277</v>
      </c>
      <c r="B31" s="2"/>
      <c r="C31" s="91" t="s">
        <v>51</v>
      </c>
      <c r="D31" s="4"/>
      <c r="E31" s="6" t="s">
        <v>144</v>
      </c>
      <c r="F31" s="4"/>
      <c r="G31" s="6" t="s">
        <v>7</v>
      </c>
      <c r="H31" s="4"/>
      <c r="I31" s="20">
        <v>43466</v>
      </c>
      <c r="J31" s="22"/>
      <c r="K31" s="20">
        <v>45291</v>
      </c>
      <c r="L31" s="4"/>
      <c r="M31" s="6">
        <f>IF($A$8&gt;K31,100%,($A$8-I31)/(K31-I31))</f>
        <v>0.88</v>
      </c>
      <c r="N31" s="4"/>
      <c r="O31" s="62" t="s">
        <v>25</v>
      </c>
      <c r="P31" s="4"/>
      <c r="Q31" s="14" t="s">
        <v>287</v>
      </c>
      <c r="R31" s="4"/>
      <c r="S31" s="17">
        <v>300000</v>
      </c>
      <c r="T31" s="4"/>
      <c r="U31" s="17">
        <v>250000</v>
      </c>
      <c r="V31" s="4"/>
      <c r="W31" s="162">
        <v>171875</v>
      </c>
      <c r="X31" s="4"/>
      <c r="Y31" s="18">
        <f>W31/U31</f>
        <v>0.6875</v>
      </c>
      <c r="Z31" s="4"/>
      <c r="AA31" s="14" t="s">
        <v>328</v>
      </c>
      <c r="AB31" s="4"/>
      <c r="AC31" s="25" t="s">
        <v>83</v>
      </c>
      <c r="AD31" s="4"/>
      <c r="AE31" s="94" t="s">
        <v>329</v>
      </c>
      <c r="AF31" s="4"/>
      <c r="AG31" s="25" t="s">
        <v>83</v>
      </c>
      <c r="AH31" s="159"/>
    </row>
    <row r="32" spans="1:34" ht="9.75" customHeight="1" x14ac:dyDescent="0.35">
      <c r="S32" s="156"/>
    </row>
    <row r="33" spans="1:34" ht="91.65" customHeight="1" x14ac:dyDescent="0.35">
      <c r="A33" s="91" t="s">
        <v>261</v>
      </c>
      <c r="B33" s="2"/>
      <c r="C33" s="91" t="s">
        <v>262</v>
      </c>
      <c r="D33" s="4"/>
      <c r="E33" s="6" t="s">
        <v>144</v>
      </c>
      <c r="F33" s="4"/>
      <c r="G33" s="6" t="s">
        <v>33</v>
      </c>
      <c r="H33" s="4"/>
      <c r="I33" s="20">
        <v>44013</v>
      </c>
      <c r="J33" s="22"/>
      <c r="K33" s="20">
        <v>45809</v>
      </c>
      <c r="L33" s="4"/>
      <c r="M33" s="6">
        <f>IF($A$8&gt;K33,100%,($A$8-I33)/(K33-I33))</f>
        <v>0.58964365256124718</v>
      </c>
      <c r="N33" s="4"/>
      <c r="O33" s="62" t="s">
        <v>25</v>
      </c>
      <c r="P33" s="4"/>
      <c r="Q33" s="14" t="s">
        <v>426</v>
      </c>
      <c r="R33" s="4"/>
      <c r="S33" s="17">
        <v>1805000</v>
      </c>
      <c r="T33" s="4"/>
      <c r="U33" s="17">
        <v>740000</v>
      </c>
      <c r="V33" s="4"/>
      <c r="W33" s="162">
        <v>0</v>
      </c>
      <c r="X33" s="4"/>
      <c r="Y33" s="18">
        <f>W33/U33</f>
        <v>0</v>
      </c>
      <c r="Z33" s="4"/>
      <c r="AA33" s="14" t="s">
        <v>330</v>
      </c>
      <c r="AB33" s="4"/>
      <c r="AC33" s="25" t="s">
        <v>83</v>
      </c>
      <c r="AD33" s="4"/>
      <c r="AE33" s="94" t="s">
        <v>331</v>
      </c>
      <c r="AF33" s="4"/>
      <c r="AG33" s="25" t="s">
        <v>83</v>
      </c>
      <c r="AH33" s="159"/>
    </row>
    <row r="34" spans="1:34" ht="7.9" customHeight="1" x14ac:dyDescent="0.35">
      <c r="M34" s="6"/>
      <c r="Y34" s="18"/>
      <c r="AE34" s="143"/>
    </row>
    <row r="35" spans="1:34" ht="180.75" customHeight="1" x14ac:dyDescent="0.35">
      <c r="A35" s="142" t="s">
        <v>297</v>
      </c>
      <c r="B35" s="139"/>
      <c r="C35" s="145" t="s">
        <v>295</v>
      </c>
      <c r="E35" s="145" t="s">
        <v>296</v>
      </c>
      <c r="F35" s="139"/>
      <c r="G35" s="146" t="s">
        <v>303</v>
      </c>
      <c r="I35" s="147">
        <v>44565</v>
      </c>
      <c r="J35" s="138"/>
      <c r="K35" s="147">
        <v>45657</v>
      </c>
      <c r="L35" s="139"/>
      <c r="M35" s="6">
        <f t="shared" ref="M35" si="0">IF($A$8&gt;K35,100%,($A$8-I35)/(K35-I35))</f>
        <v>0.4642857142857143</v>
      </c>
      <c r="O35" s="150" t="s">
        <v>25</v>
      </c>
      <c r="Q35" s="151" t="s">
        <v>298</v>
      </c>
      <c r="R35" s="138"/>
      <c r="S35" s="155">
        <f>(1845133+450000)</f>
        <v>2295133</v>
      </c>
      <c r="U35" s="154">
        <v>1845133</v>
      </c>
      <c r="V35" s="139"/>
      <c r="W35" s="162">
        <v>0</v>
      </c>
      <c r="Y35" s="18">
        <f t="shared" ref="Y35:Y37" si="1">W35/U35</f>
        <v>0</v>
      </c>
      <c r="AA35" s="157" t="s">
        <v>299</v>
      </c>
      <c r="AB35" s="139"/>
      <c r="AC35" s="62" t="s">
        <v>85</v>
      </c>
      <c r="AE35" s="160" t="s">
        <v>431</v>
      </c>
      <c r="AF35" s="139"/>
      <c r="AG35" s="62" t="s">
        <v>85</v>
      </c>
    </row>
    <row r="36" spans="1:34" ht="8.75" customHeight="1" x14ac:dyDescent="0.35">
      <c r="A36" s="143"/>
      <c r="C36" s="144"/>
      <c r="E36" s="144"/>
      <c r="G36" s="143"/>
      <c r="I36" s="141"/>
      <c r="K36" s="141"/>
      <c r="O36" s="143"/>
      <c r="Q36" s="143"/>
      <c r="S36" s="156"/>
      <c r="U36" s="143"/>
    </row>
    <row r="37" spans="1:34" ht="181.65" customHeight="1" x14ac:dyDescent="0.35">
      <c r="A37" s="140" t="s">
        <v>300</v>
      </c>
      <c r="B37" s="138"/>
      <c r="C37" s="145" t="s">
        <v>301</v>
      </c>
      <c r="E37" s="146" t="s">
        <v>302</v>
      </c>
      <c r="G37" s="145" t="s">
        <v>303</v>
      </c>
      <c r="I37" s="147">
        <v>44565</v>
      </c>
      <c r="J37" s="139"/>
      <c r="K37" s="148">
        <v>46387</v>
      </c>
      <c r="L37" s="139"/>
      <c r="M37" s="6">
        <f t="shared" ref="M37" si="2">IF($A$8&gt;K37,100%,($A$8-I37)/(K37-I37))</f>
        <v>0.27826564215148186</v>
      </c>
      <c r="O37" s="149" t="s">
        <v>25</v>
      </c>
      <c r="P37" s="139"/>
      <c r="Q37" s="152" t="s">
        <v>427</v>
      </c>
      <c r="R37" s="139"/>
      <c r="S37" s="154">
        <v>8630000</v>
      </c>
      <c r="U37" s="155">
        <v>3000000</v>
      </c>
      <c r="W37" s="162">
        <v>0</v>
      </c>
      <c r="Y37" s="18">
        <f t="shared" si="1"/>
        <v>0</v>
      </c>
      <c r="AA37" s="152" t="s">
        <v>428</v>
      </c>
      <c r="AB37" s="139"/>
      <c r="AC37" s="62" t="s">
        <v>85</v>
      </c>
      <c r="AD37" s="139"/>
      <c r="AE37" s="161" t="s">
        <v>432</v>
      </c>
      <c r="AG37" s="62" t="s">
        <v>85</v>
      </c>
    </row>
    <row r="38" spans="1:34" x14ac:dyDescent="0.35">
      <c r="C38" s="141"/>
      <c r="E38" s="141"/>
      <c r="G38" s="141"/>
      <c r="I38" s="141"/>
      <c r="K38" s="141"/>
      <c r="O38" s="141"/>
      <c r="Q38" s="141"/>
      <c r="S38" s="153"/>
      <c r="U38" s="141"/>
      <c r="AA38" s="158"/>
      <c r="AE38" s="141"/>
    </row>
  </sheetData>
  <mergeCells count="3">
    <mergeCell ref="A10:Q10"/>
    <mergeCell ref="S10:Y10"/>
    <mergeCell ref="AA10:AG10"/>
  </mergeCells>
  <printOptions horizontalCentered="1"/>
  <pageMargins left="0.23622047244094491" right="0.23622047244094491" top="0.55118110236220474" bottom="0.55118110236220474" header="0.31496062992125984" footer="0.31496062992125984"/>
  <pageSetup paperSize="8" scale="60"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0000000}">
          <x14:formula1>
            <xm:f>Data!$A$3:$A$4</xm:f>
          </x14:formula1>
          <xm:sqref>O12</xm:sqref>
        </x14:dataValidation>
        <x14:dataValidation type="list" allowBlank="1" showInputMessage="1" showErrorMessage="1" xr:uid="{00000000-0002-0000-0200-000001000000}">
          <x14:formula1>
            <xm:f>Data!$A$7:$A$22</xm:f>
          </x14:formula1>
          <xm:sqref>G12:G31 G33</xm:sqref>
        </x14:dataValidation>
        <x14:dataValidation type="list" allowBlank="1" showInputMessage="1" showErrorMessage="1" xr:uid="{00000000-0002-0000-0200-000002000000}">
          <x14:formula1>
            <xm:f>Data!$A$2:$A$4</xm:f>
          </x14:formula1>
          <xm:sqref>O33 O13:O31</xm:sqref>
        </x14:dataValidation>
        <x14:dataValidation type="list" allowBlank="1" showInputMessage="1" showErrorMessage="1" xr:uid="{00000000-0002-0000-0200-000003000000}">
          <x14:formula1>
            <xm:f>Data!$A$25:$A$28</xm:f>
          </x14:formula1>
          <xm:sqref>AG33 AC13:AC31 AC33 AG37 AC35 AG35 AC37 AG13:AG31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A1:AE24"/>
  <sheetViews>
    <sheetView showGridLines="0" zoomScale="60" zoomScaleNormal="60" workbookViewId="0">
      <pane ySplit="8" topLeftCell="A9" activePane="bottomLeft" state="frozenSplit"/>
      <selection pane="bottomLeft" activeCell="A5" sqref="A5"/>
    </sheetView>
  </sheetViews>
  <sheetFormatPr defaultColWidth="9.453125" defaultRowHeight="14.5" x14ac:dyDescent="0.35"/>
  <cols>
    <col min="1" max="1" width="21.54296875" style="29" customWidth="1"/>
    <col min="2" max="2" width="1.54296875" style="30" customWidth="1"/>
    <col min="3" max="3" width="15.54296875" style="29" customWidth="1"/>
    <col min="4" max="4" width="1.54296875" style="30" customWidth="1"/>
    <col min="5" max="5" width="15.453125" style="29" customWidth="1"/>
    <col min="6" max="6" width="1.54296875" style="30" customWidth="1"/>
    <col min="7" max="7" width="16.453125" style="29" customWidth="1"/>
    <col min="8" max="8" width="1.54296875" style="30" customWidth="1"/>
    <col min="9" max="9" width="12.54296875" style="29" customWidth="1"/>
    <col min="10" max="10" width="1.54296875" style="30" customWidth="1"/>
    <col min="11" max="11" width="12.54296875" style="29" customWidth="1"/>
    <col min="12" max="12" width="1.54296875" style="30" customWidth="1"/>
    <col min="13" max="13" width="10.54296875" style="29" customWidth="1"/>
    <col min="14" max="14" width="1.54296875" style="30" customWidth="1"/>
    <col min="15" max="15" width="12.54296875" style="29" customWidth="1"/>
    <col min="16" max="16" width="1.54296875" style="30" customWidth="1"/>
    <col min="17" max="17" width="40.54296875" style="29" customWidth="1"/>
    <col min="18" max="18" width="1.54296875" style="30" customWidth="1"/>
    <col min="19" max="19" width="13.54296875" style="32" bestFit="1" customWidth="1"/>
    <col min="20" max="20" width="1.54296875" style="30" customWidth="1"/>
    <col min="21" max="21" width="13.54296875" style="29" bestFit="1" customWidth="1"/>
    <col min="22" max="22" width="1.54296875" style="30" customWidth="1"/>
    <col min="23" max="23" width="11.54296875" style="29" customWidth="1"/>
    <col min="24" max="24" width="1.54296875" style="30" customWidth="1"/>
    <col min="25" max="25" width="36.54296875" style="29" customWidth="1"/>
    <col min="26" max="26" width="1.54296875" style="30" customWidth="1"/>
    <col min="27" max="27" width="15.54296875" style="29" customWidth="1"/>
    <col min="28" max="28" width="1.54296875" style="30" customWidth="1"/>
    <col min="29" max="29" width="36.54296875" style="29" customWidth="1"/>
    <col min="30" max="30" width="1.54296875" style="30" customWidth="1"/>
    <col min="31" max="31" width="17.453125" style="29" customWidth="1"/>
    <col min="32" max="16384" width="9.453125" style="29"/>
  </cols>
  <sheetData>
    <row r="1" spans="1:31" ht="26" x14ac:dyDescent="0.35">
      <c r="Q1" s="32"/>
      <c r="R1" s="31"/>
      <c r="S1" s="30"/>
    </row>
    <row r="2" spans="1:31" ht="33.5" x14ac:dyDescent="0.35">
      <c r="I2" s="29" t="s">
        <v>4</v>
      </c>
      <c r="Q2" s="87"/>
      <c r="R2" s="88" t="s">
        <v>18</v>
      </c>
      <c r="S2" s="89"/>
      <c r="T2" s="89"/>
      <c r="U2" s="90"/>
    </row>
    <row r="3" spans="1:31" ht="33.5" x14ac:dyDescent="0.35">
      <c r="P3" s="29"/>
      <c r="Q3" s="89"/>
      <c r="R3" s="88" t="s">
        <v>105</v>
      </c>
      <c r="S3" s="89"/>
      <c r="T3" s="89"/>
      <c r="U3" s="90"/>
    </row>
    <row r="4" spans="1:31" ht="18.5" x14ac:dyDescent="0.35">
      <c r="A4" s="33" t="s">
        <v>294</v>
      </c>
    </row>
    <row r="5" spans="1:31" x14ac:dyDescent="0.35">
      <c r="A5" s="102">
        <f>'Getting Building Fund'!A8</f>
        <v>45072</v>
      </c>
    </row>
    <row r="6" spans="1:31" x14ac:dyDescent="0.35">
      <c r="Q6" s="29" t="s">
        <v>4</v>
      </c>
    </row>
    <row r="7" spans="1:31" ht="18.5" x14ac:dyDescent="0.35">
      <c r="A7" s="165" t="s">
        <v>8</v>
      </c>
      <c r="B7" s="166"/>
      <c r="C7" s="166"/>
      <c r="D7" s="166"/>
      <c r="E7" s="166"/>
      <c r="F7" s="166"/>
      <c r="G7" s="166"/>
      <c r="H7" s="166"/>
      <c r="I7" s="166"/>
      <c r="J7" s="166"/>
      <c r="K7" s="166"/>
      <c r="L7" s="166"/>
      <c r="M7" s="166"/>
      <c r="N7" s="166"/>
      <c r="O7" s="166"/>
      <c r="P7" s="166"/>
      <c r="Q7" s="167"/>
      <c r="S7" s="163" t="s">
        <v>12</v>
      </c>
      <c r="T7" s="164"/>
      <c r="U7" s="164"/>
      <c r="V7" s="164"/>
      <c r="W7" s="164"/>
      <c r="Y7" s="165" t="s">
        <v>13</v>
      </c>
      <c r="Z7" s="166"/>
      <c r="AA7" s="166"/>
      <c r="AB7" s="166"/>
      <c r="AC7" s="166"/>
      <c r="AD7" s="166"/>
      <c r="AE7" s="167"/>
    </row>
    <row r="8" spans="1:31" ht="70.150000000000006" customHeight="1" x14ac:dyDescent="0.35">
      <c r="A8" s="19" t="s">
        <v>0</v>
      </c>
      <c r="B8" s="34"/>
      <c r="C8" s="19" t="s">
        <v>1</v>
      </c>
      <c r="D8" s="1"/>
      <c r="E8" s="19" t="s">
        <v>2</v>
      </c>
      <c r="F8" s="1"/>
      <c r="G8" s="19" t="s">
        <v>3</v>
      </c>
      <c r="H8" s="1"/>
      <c r="I8" s="19" t="s">
        <v>15</v>
      </c>
      <c r="J8" s="1"/>
      <c r="K8" s="19" t="s">
        <v>16</v>
      </c>
      <c r="L8" s="1"/>
      <c r="M8" s="19" t="s">
        <v>9</v>
      </c>
      <c r="N8" s="1"/>
      <c r="O8" s="19" t="s">
        <v>5</v>
      </c>
      <c r="P8" s="1"/>
      <c r="Q8" s="19" t="s">
        <v>14</v>
      </c>
      <c r="R8" s="1"/>
      <c r="S8" s="19" t="s">
        <v>10</v>
      </c>
      <c r="T8" s="19"/>
      <c r="U8" s="19" t="s">
        <v>19</v>
      </c>
      <c r="V8" s="19"/>
      <c r="W8" s="19" t="s">
        <v>11</v>
      </c>
      <c r="Y8" s="19" t="s">
        <v>86</v>
      </c>
      <c r="Z8" s="19"/>
      <c r="AA8" s="19" t="s">
        <v>20</v>
      </c>
      <c r="AB8" s="19"/>
      <c r="AC8" s="19" t="s">
        <v>87</v>
      </c>
      <c r="AD8" s="19"/>
      <c r="AE8" s="77" t="s">
        <v>20</v>
      </c>
    </row>
    <row r="9" spans="1:31" s="30" customFormat="1" ht="8.5" customHeight="1" x14ac:dyDescent="0.35">
      <c r="A9" s="47"/>
      <c r="B9" s="48"/>
      <c r="C9" s="49"/>
      <c r="D9" s="50"/>
      <c r="E9" s="51"/>
      <c r="F9" s="50"/>
      <c r="G9" s="51"/>
      <c r="H9" s="50"/>
      <c r="I9" s="52"/>
      <c r="J9" s="53"/>
      <c r="K9" s="52"/>
      <c r="L9" s="50"/>
      <c r="M9" s="51"/>
      <c r="N9" s="50"/>
      <c r="O9" s="54"/>
      <c r="P9" s="50"/>
      <c r="Q9" s="55"/>
      <c r="R9" s="50"/>
      <c r="S9" s="56"/>
      <c r="T9" s="50"/>
      <c r="U9" s="47"/>
      <c r="V9" s="50"/>
      <c r="W9" s="47"/>
      <c r="X9" s="50"/>
      <c r="Y9" s="57"/>
      <c r="Z9" s="50"/>
      <c r="AA9" s="57"/>
      <c r="AB9" s="50"/>
      <c r="AC9" s="57"/>
      <c r="AD9" s="50"/>
      <c r="AE9" s="78"/>
    </row>
    <row r="10" spans="1:31" ht="104.25" customHeight="1" x14ac:dyDescent="0.35">
      <c r="A10" s="91" t="s">
        <v>106</v>
      </c>
      <c r="B10" s="2"/>
      <c r="C10" s="63" t="s">
        <v>107</v>
      </c>
      <c r="D10" s="4"/>
      <c r="E10" s="6" t="s">
        <v>117</v>
      </c>
      <c r="F10" s="4"/>
      <c r="G10" s="6" t="s">
        <v>28</v>
      </c>
      <c r="H10" s="4"/>
      <c r="I10" s="20">
        <v>44287</v>
      </c>
      <c r="J10" s="22"/>
      <c r="K10" s="20">
        <v>44651</v>
      </c>
      <c r="L10" s="4"/>
      <c r="M10" s="6">
        <f>IF($A$5&gt;K10,100%,($A$5-I10)/(K10-I10))</f>
        <v>1</v>
      </c>
      <c r="N10" s="4"/>
      <c r="O10" s="62" t="s">
        <v>26</v>
      </c>
      <c r="P10" s="4"/>
      <c r="Q10" s="14" t="s">
        <v>108</v>
      </c>
      <c r="R10" s="4"/>
      <c r="S10" s="17">
        <v>80000</v>
      </c>
      <c r="T10" s="4"/>
      <c r="U10" s="17">
        <v>75578</v>
      </c>
      <c r="V10" s="4"/>
      <c r="W10" s="18">
        <f>U10/S10</f>
        <v>0.94472500000000004</v>
      </c>
      <c r="X10" s="4"/>
      <c r="Y10" s="14" t="s">
        <v>271</v>
      </c>
      <c r="Z10" s="4"/>
      <c r="AA10" s="62" t="s">
        <v>83</v>
      </c>
      <c r="AB10" s="4"/>
      <c r="AC10" s="14" t="s">
        <v>109</v>
      </c>
      <c r="AD10" s="4"/>
      <c r="AE10" s="79" t="s">
        <v>85</v>
      </c>
    </row>
    <row r="11" spans="1:31" ht="8.5" customHeight="1" x14ac:dyDescent="0.35">
      <c r="A11" s="45"/>
      <c r="B11" s="35"/>
      <c r="C11" s="35"/>
      <c r="D11" s="35"/>
      <c r="E11" s="35"/>
      <c r="F11" s="35"/>
      <c r="G11" s="35"/>
      <c r="H11" s="35"/>
      <c r="I11" s="35"/>
      <c r="J11" s="35"/>
      <c r="K11" s="35"/>
      <c r="L11" s="35"/>
      <c r="M11" s="35"/>
      <c r="N11" s="35"/>
      <c r="O11" s="35"/>
      <c r="P11" s="35"/>
      <c r="Q11" s="35"/>
      <c r="R11" s="35"/>
      <c r="S11" s="35"/>
      <c r="T11" s="35"/>
      <c r="U11" s="35"/>
      <c r="V11" s="35"/>
      <c r="W11" s="35"/>
      <c r="Y11" s="35"/>
      <c r="Z11" s="35"/>
      <c r="AA11" s="46"/>
      <c r="AB11" s="35"/>
      <c r="AC11" s="35"/>
      <c r="AD11" s="35"/>
      <c r="AE11" s="46"/>
    </row>
    <row r="12" spans="1:31" ht="203.65" customHeight="1" x14ac:dyDescent="0.35">
      <c r="A12" s="91" t="s">
        <v>110</v>
      </c>
      <c r="B12" s="2"/>
      <c r="C12" s="63" t="s">
        <v>113</v>
      </c>
      <c r="D12" s="58"/>
      <c r="E12" s="6" t="s">
        <v>117</v>
      </c>
      <c r="F12" s="59"/>
      <c r="G12" s="6" t="s">
        <v>28</v>
      </c>
      <c r="H12" s="4"/>
      <c r="I12" s="20">
        <v>44287</v>
      </c>
      <c r="J12" s="22"/>
      <c r="K12" s="20">
        <v>44651</v>
      </c>
      <c r="L12" s="4"/>
      <c r="M12" s="6">
        <f>IF($A$5&gt;K12,100%,($A$5-I12)/(K12-I12))</f>
        <v>1</v>
      </c>
      <c r="N12" s="4"/>
      <c r="O12" s="62" t="s">
        <v>26</v>
      </c>
      <c r="P12" s="4"/>
      <c r="Q12" s="14" t="s">
        <v>111</v>
      </c>
      <c r="R12" s="4"/>
      <c r="S12" s="17">
        <v>37000</v>
      </c>
      <c r="T12" s="4"/>
      <c r="U12" s="17">
        <v>37000</v>
      </c>
      <c r="V12" s="4"/>
      <c r="W12" s="18">
        <f>U12/S12</f>
        <v>1</v>
      </c>
      <c r="Y12" s="14" t="s">
        <v>220</v>
      </c>
      <c r="Z12" s="58"/>
      <c r="AA12" s="62" t="s">
        <v>83</v>
      </c>
      <c r="AB12" s="59"/>
      <c r="AC12" s="14" t="s">
        <v>112</v>
      </c>
      <c r="AD12" s="4"/>
      <c r="AE12" s="62" t="s">
        <v>85</v>
      </c>
    </row>
    <row r="13" spans="1:31" s="30" customFormat="1" ht="8.5" customHeight="1" x14ac:dyDescent="0.35">
      <c r="A13" s="13"/>
      <c r="B13" s="7"/>
      <c r="C13" s="10"/>
      <c r="D13" s="9"/>
      <c r="E13" s="60"/>
      <c r="F13" s="9"/>
      <c r="G13" s="8"/>
      <c r="H13" s="9"/>
      <c r="I13" s="23"/>
      <c r="J13" s="24"/>
      <c r="K13" s="23"/>
      <c r="L13" s="9"/>
      <c r="M13" s="8"/>
      <c r="N13" s="9"/>
      <c r="O13" s="11"/>
      <c r="P13" s="9"/>
      <c r="Q13" s="27"/>
      <c r="R13" s="9"/>
      <c r="S13" s="16"/>
      <c r="T13" s="9"/>
      <c r="U13" s="13"/>
      <c r="V13" s="9"/>
      <c r="W13" s="13"/>
      <c r="X13" s="9"/>
      <c r="Y13" s="12"/>
      <c r="Z13" s="9"/>
      <c r="AA13" s="66"/>
      <c r="AB13" s="9"/>
      <c r="AC13" s="12"/>
      <c r="AD13" s="9"/>
      <c r="AE13" s="80"/>
    </row>
    <row r="14" spans="1:31" ht="84.4" customHeight="1" x14ac:dyDescent="0.35">
      <c r="A14" s="91" t="s">
        <v>114</v>
      </c>
      <c r="B14" s="2"/>
      <c r="C14" s="63" t="s">
        <v>221</v>
      </c>
      <c r="D14" s="4"/>
      <c r="E14" s="6" t="s">
        <v>115</v>
      </c>
      <c r="F14" s="4"/>
      <c r="G14" s="6" t="s">
        <v>28</v>
      </c>
      <c r="H14" s="4"/>
      <c r="I14" s="20">
        <v>43922</v>
      </c>
      <c r="J14" s="22"/>
      <c r="K14" s="20">
        <v>44286</v>
      </c>
      <c r="L14" s="4"/>
      <c r="M14" s="6">
        <f>IF($A$5&gt;K14,100%,($A$5-I14)/(K14-I14))</f>
        <v>1</v>
      </c>
      <c r="N14" s="4"/>
      <c r="O14" s="62" t="s">
        <v>26</v>
      </c>
      <c r="P14" s="4"/>
      <c r="Q14" s="68" t="s">
        <v>116</v>
      </c>
      <c r="R14" s="4"/>
      <c r="S14" s="17">
        <v>13000</v>
      </c>
      <c r="T14" s="4"/>
      <c r="U14" s="17">
        <v>10680</v>
      </c>
      <c r="V14" s="4"/>
      <c r="W14" s="18">
        <f>U14/S14</f>
        <v>0.82153846153846155</v>
      </c>
      <c r="X14" s="4"/>
      <c r="Y14" s="14" t="s">
        <v>223</v>
      </c>
      <c r="Z14" s="4"/>
      <c r="AA14" s="62" t="s">
        <v>83</v>
      </c>
      <c r="AB14" s="4"/>
      <c r="AC14" s="14" t="s">
        <v>222</v>
      </c>
      <c r="AD14" s="4"/>
      <c r="AE14" s="79" t="s">
        <v>85</v>
      </c>
    </row>
    <row r="15" spans="1:31" s="30" customFormat="1" ht="8.5" customHeight="1" x14ac:dyDescent="0.35">
      <c r="A15" s="13"/>
      <c r="B15" s="7"/>
      <c r="C15" s="10"/>
      <c r="D15" s="9"/>
      <c r="E15" s="60"/>
      <c r="F15" s="9"/>
      <c r="G15" s="8"/>
      <c r="H15" s="9"/>
      <c r="I15" s="23"/>
      <c r="J15" s="24"/>
      <c r="K15" s="23"/>
      <c r="L15" s="9"/>
      <c r="M15" s="8"/>
      <c r="N15" s="9"/>
      <c r="O15" s="11"/>
      <c r="P15" s="9"/>
      <c r="Q15" s="27"/>
      <c r="R15" s="9"/>
      <c r="S15" s="16"/>
      <c r="T15" s="9"/>
      <c r="U15" s="13"/>
      <c r="V15" s="9"/>
      <c r="W15" s="13"/>
      <c r="X15" s="9"/>
      <c r="Y15" s="12"/>
      <c r="Z15" s="9"/>
      <c r="AA15" s="12"/>
      <c r="AB15" s="9"/>
      <c r="AC15" s="12"/>
      <c r="AD15" s="9"/>
      <c r="AE15" s="80"/>
    </row>
    <row r="16" spans="1:31" ht="103.5" customHeight="1" x14ac:dyDescent="0.35">
      <c r="A16" s="91" t="s">
        <v>119</v>
      </c>
      <c r="B16" s="2"/>
      <c r="C16" s="63" t="s">
        <v>251</v>
      </c>
      <c r="D16" s="4"/>
      <c r="E16" s="6" t="s">
        <v>115</v>
      </c>
      <c r="F16" s="4"/>
      <c r="G16" s="6" t="s">
        <v>28</v>
      </c>
      <c r="H16" s="4"/>
      <c r="I16" s="20">
        <v>44501</v>
      </c>
      <c r="J16" s="22"/>
      <c r="K16" s="20">
        <v>44651</v>
      </c>
      <c r="L16" s="4"/>
      <c r="M16" s="6">
        <f>IF($A$5&gt;K16,100%,($A$5-I16)/(K16-I16))</f>
        <v>1</v>
      </c>
      <c r="N16" s="4"/>
      <c r="O16" s="62" t="s">
        <v>26</v>
      </c>
      <c r="P16" s="4"/>
      <c r="Q16" s="14" t="s">
        <v>148</v>
      </c>
      <c r="R16" s="4"/>
      <c r="S16" s="17">
        <v>12499</v>
      </c>
      <c r="T16" s="4"/>
      <c r="U16" s="17">
        <v>12499</v>
      </c>
      <c r="V16" s="4"/>
      <c r="W16" s="18">
        <f>U16/S16</f>
        <v>1</v>
      </c>
      <c r="X16" s="4"/>
      <c r="Y16" s="68" t="s">
        <v>291</v>
      </c>
      <c r="Z16" s="4"/>
      <c r="AA16" s="62" t="s">
        <v>83</v>
      </c>
      <c r="AB16" s="4"/>
      <c r="AC16" s="14" t="s">
        <v>153</v>
      </c>
      <c r="AD16" s="4"/>
      <c r="AE16" s="79" t="s">
        <v>85</v>
      </c>
    </row>
    <row r="17" spans="1:31" ht="142.5" hidden="1" customHeight="1" x14ac:dyDescent="0.35">
      <c r="A17" s="91" t="s">
        <v>252</v>
      </c>
      <c r="B17" s="2"/>
      <c r="C17" s="63" t="s">
        <v>253</v>
      </c>
      <c r="D17" s="4"/>
      <c r="E17" s="6" t="s">
        <v>115</v>
      </c>
      <c r="F17" s="4"/>
      <c r="G17" s="6" t="s">
        <v>28</v>
      </c>
      <c r="H17" s="4"/>
      <c r="I17" s="20">
        <v>44136</v>
      </c>
      <c r="J17" s="22"/>
      <c r="K17" s="20">
        <v>44286</v>
      </c>
      <c r="L17" s="4"/>
      <c r="M17" s="6">
        <f>IF($A$5&gt;K17,100%,($A$5-I17)/(K17-I17))</f>
        <v>1</v>
      </c>
      <c r="N17" s="4"/>
      <c r="O17" s="62" t="s">
        <v>25</v>
      </c>
      <c r="P17" s="4"/>
      <c r="Q17" s="14" t="s">
        <v>254</v>
      </c>
      <c r="R17" s="4"/>
      <c r="S17" s="17">
        <v>35000</v>
      </c>
      <c r="T17" s="4"/>
      <c r="U17" s="17">
        <v>35000</v>
      </c>
      <c r="V17" s="4"/>
      <c r="W17" s="18">
        <f>U17/S17</f>
        <v>1</v>
      </c>
      <c r="X17" s="4"/>
      <c r="Y17" s="14" t="s">
        <v>255</v>
      </c>
      <c r="Z17" s="4"/>
      <c r="AA17" s="25" t="s">
        <v>83</v>
      </c>
      <c r="AB17" s="4"/>
      <c r="AC17" s="14" t="s">
        <v>278</v>
      </c>
      <c r="AD17" s="4"/>
      <c r="AE17" s="25" t="s">
        <v>83</v>
      </c>
    </row>
    <row r="18" spans="1:31" s="30" customFormat="1" ht="8.5" customHeight="1" x14ac:dyDescent="0.35">
      <c r="A18" s="13"/>
      <c r="B18" s="7"/>
      <c r="C18" s="10"/>
      <c r="D18" s="9"/>
      <c r="E18" s="8"/>
      <c r="F18" s="9"/>
      <c r="G18" s="8"/>
      <c r="H18" s="9"/>
      <c r="I18" s="23"/>
      <c r="J18" s="24"/>
      <c r="K18" s="23"/>
      <c r="L18" s="9"/>
      <c r="M18" s="8"/>
      <c r="N18" s="9"/>
      <c r="O18" s="11"/>
      <c r="P18" s="9"/>
      <c r="Q18" s="27"/>
      <c r="R18" s="9"/>
      <c r="S18" s="16"/>
      <c r="T18" s="9"/>
      <c r="U18" s="13"/>
      <c r="V18" s="9"/>
      <c r="W18" s="13"/>
      <c r="X18" s="9"/>
      <c r="Y18" s="12"/>
      <c r="Z18" s="9"/>
      <c r="AA18" s="12"/>
      <c r="AB18" s="9"/>
      <c r="AC18" s="12"/>
      <c r="AD18" s="9"/>
      <c r="AE18" s="80"/>
    </row>
    <row r="19" spans="1:31" ht="111" customHeight="1" x14ac:dyDescent="0.35">
      <c r="A19" s="91" t="s">
        <v>280</v>
      </c>
      <c r="B19" s="2"/>
      <c r="C19" s="63" t="s">
        <v>147</v>
      </c>
      <c r="D19" s="4"/>
      <c r="E19" s="6" t="s">
        <v>115</v>
      </c>
      <c r="F19" s="4"/>
      <c r="G19" s="6" t="s">
        <v>28</v>
      </c>
      <c r="H19" s="4"/>
      <c r="I19" s="20">
        <v>44378</v>
      </c>
      <c r="J19" s="22"/>
      <c r="K19" s="20">
        <v>44651</v>
      </c>
      <c r="L19" s="4"/>
      <c r="M19" s="6">
        <f>IF($A$5&gt;K19,100%,($A$5-I19)/(K19-I19))</f>
        <v>1</v>
      </c>
      <c r="N19" s="4"/>
      <c r="O19" s="62" t="s">
        <v>26</v>
      </c>
      <c r="P19" s="4"/>
      <c r="Q19" s="14" t="s">
        <v>281</v>
      </c>
      <c r="R19" s="4"/>
      <c r="S19" s="17">
        <v>50000</v>
      </c>
      <c r="T19" s="4"/>
      <c r="U19" s="17">
        <v>46000</v>
      </c>
      <c r="V19" s="4"/>
      <c r="W19" s="18">
        <f>U19/S19</f>
        <v>0.92</v>
      </c>
      <c r="X19" s="4"/>
      <c r="Y19" s="14" t="s">
        <v>282</v>
      </c>
      <c r="Z19" s="4"/>
      <c r="AA19" s="62" t="s">
        <v>83</v>
      </c>
      <c r="AB19" s="4"/>
      <c r="AC19" s="14" t="s">
        <v>283</v>
      </c>
      <c r="AD19" s="4"/>
      <c r="AE19" s="79" t="s">
        <v>85</v>
      </c>
    </row>
    <row r="20" spans="1:31" s="30" customFormat="1" ht="8.5" customHeight="1" x14ac:dyDescent="0.35">
      <c r="A20" s="13"/>
      <c r="B20" s="7"/>
      <c r="C20" s="10"/>
      <c r="D20" s="9"/>
      <c r="E20" s="8"/>
      <c r="F20" s="9"/>
      <c r="G20" s="8"/>
      <c r="H20" s="9"/>
      <c r="I20" s="23"/>
      <c r="J20" s="24"/>
      <c r="K20" s="23"/>
      <c r="L20" s="9"/>
      <c r="M20" s="8"/>
      <c r="N20" s="9"/>
      <c r="O20" s="11"/>
      <c r="P20" s="9"/>
      <c r="Q20" s="27"/>
      <c r="R20" s="9"/>
      <c r="S20" s="16"/>
      <c r="T20" s="9"/>
      <c r="U20" s="13"/>
      <c r="V20" s="9"/>
      <c r="W20" s="13"/>
      <c r="X20" s="9"/>
      <c r="Y20" s="12"/>
      <c r="Z20" s="9"/>
      <c r="AA20" s="12"/>
      <c r="AB20" s="9"/>
      <c r="AC20" s="12"/>
      <c r="AD20" s="9"/>
      <c r="AE20" s="80"/>
    </row>
    <row r="21" spans="1:31" ht="142.5" customHeight="1" x14ac:dyDescent="0.35">
      <c r="A21" s="91" t="s">
        <v>279</v>
      </c>
      <c r="B21" s="2"/>
      <c r="C21" s="63" t="s">
        <v>147</v>
      </c>
      <c r="D21" s="4"/>
      <c r="E21" s="6" t="s">
        <v>115</v>
      </c>
      <c r="F21" s="4"/>
      <c r="G21" s="6" t="s">
        <v>28</v>
      </c>
      <c r="H21" s="4"/>
      <c r="I21" s="20">
        <v>44287</v>
      </c>
      <c r="J21" s="22"/>
      <c r="K21" s="20">
        <v>44651</v>
      </c>
      <c r="L21" s="4"/>
      <c r="M21" s="6">
        <f>IF($A$5&gt;K21,100%,($A$5-I21)/(K21-I21))</f>
        <v>1</v>
      </c>
      <c r="N21" s="4"/>
      <c r="O21" s="62" t="s">
        <v>26</v>
      </c>
      <c r="P21" s="4"/>
      <c r="Q21" s="14" t="s">
        <v>276</v>
      </c>
      <c r="R21" s="4"/>
      <c r="S21" s="125">
        <v>300000</v>
      </c>
      <c r="T21" s="126"/>
      <c r="U21" s="125">
        <v>255000</v>
      </c>
      <c r="V21" s="126"/>
      <c r="W21" s="127">
        <f>U21/S21</f>
        <v>0.85</v>
      </c>
      <c r="X21" s="4"/>
      <c r="Y21" s="14" t="s">
        <v>293</v>
      </c>
      <c r="Z21" s="4"/>
      <c r="AA21" s="62" t="s">
        <v>83</v>
      </c>
      <c r="AB21" s="4"/>
      <c r="AC21" s="14" t="s">
        <v>292</v>
      </c>
      <c r="AD21" s="4"/>
      <c r="AE21" s="62" t="s">
        <v>85</v>
      </c>
    </row>
    <row r="22" spans="1:31" s="30" customFormat="1" ht="8.5" customHeight="1" x14ac:dyDescent="0.35">
      <c r="A22" s="13"/>
      <c r="B22" s="7"/>
      <c r="C22" s="10"/>
      <c r="D22" s="9"/>
      <c r="E22" s="8"/>
      <c r="F22" s="9"/>
      <c r="G22" s="8"/>
      <c r="H22" s="9"/>
      <c r="I22" s="23"/>
      <c r="J22" s="24"/>
      <c r="K22" s="23"/>
      <c r="L22" s="9"/>
      <c r="M22" s="8"/>
      <c r="N22" s="9"/>
      <c r="O22" s="11"/>
      <c r="P22" s="9"/>
      <c r="Q22" s="27"/>
      <c r="R22" s="9"/>
      <c r="S22" s="16"/>
      <c r="T22" s="9"/>
      <c r="U22" s="13"/>
      <c r="V22" s="9"/>
      <c r="W22" s="13"/>
      <c r="X22" s="9"/>
      <c r="Y22" s="12"/>
      <c r="Z22" s="9"/>
      <c r="AA22" s="12"/>
      <c r="AB22" s="9"/>
      <c r="AC22" s="12"/>
      <c r="AD22" s="9"/>
      <c r="AE22" s="80"/>
    </row>
    <row r="23" spans="1:31" ht="142.5" customHeight="1" x14ac:dyDescent="0.35">
      <c r="A23" s="91" t="s">
        <v>304</v>
      </c>
      <c r="B23" s="2"/>
      <c r="C23" s="63" t="s">
        <v>147</v>
      </c>
      <c r="D23" s="4"/>
      <c r="E23" s="6" t="s">
        <v>115</v>
      </c>
      <c r="F23" s="4"/>
      <c r="G23" s="6" t="s">
        <v>28</v>
      </c>
      <c r="H23" s="4"/>
      <c r="I23" s="20">
        <v>44531</v>
      </c>
      <c r="J23" s="22"/>
      <c r="K23" s="20">
        <v>44651</v>
      </c>
      <c r="L23" s="4"/>
      <c r="M23" s="6">
        <f>IF($A$5&gt;K23,100%,($A$5-I23)/(K23-I23))</f>
        <v>1</v>
      </c>
      <c r="N23" s="4"/>
      <c r="O23" s="62" t="s">
        <v>26</v>
      </c>
      <c r="P23" s="4"/>
      <c r="Q23" s="14" t="s">
        <v>305</v>
      </c>
      <c r="R23" s="4"/>
      <c r="S23" s="125">
        <v>18000</v>
      </c>
      <c r="T23" s="126"/>
      <c r="U23" s="125">
        <v>18000</v>
      </c>
      <c r="V23" s="126"/>
      <c r="W23" s="127">
        <f>U23/S23</f>
        <v>1</v>
      </c>
      <c r="X23" s="4"/>
      <c r="Y23" s="14" t="s">
        <v>306</v>
      </c>
      <c r="Z23" s="4"/>
      <c r="AA23" s="62" t="s">
        <v>83</v>
      </c>
      <c r="AB23" s="4"/>
      <c r="AC23" s="14" t="s">
        <v>307</v>
      </c>
      <c r="AD23" s="4"/>
      <c r="AE23" s="62" t="s">
        <v>85</v>
      </c>
    </row>
    <row r="24" spans="1:31" x14ac:dyDescent="0.35">
      <c r="A24" s="69"/>
      <c r="B24" s="70"/>
      <c r="C24" s="71"/>
      <c r="D24" s="70"/>
      <c r="E24" s="72"/>
      <c r="F24" s="70"/>
      <c r="G24" s="73"/>
      <c r="H24" s="70"/>
      <c r="I24" s="74"/>
      <c r="J24" s="70"/>
      <c r="K24" s="74"/>
      <c r="L24" s="70"/>
      <c r="M24" s="73"/>
      <c r="N24" s="70"/>
      <c r="O24" s="74"/>
      <c r="P24" s="70"/>
      <c r="Q24" s="75"/>
      <c r="R24" s="70"/>
      <c r="S24" s="76"/>
      <c r="T24" s="70"/>
      <c r="U24" s="72"/>
      <c r="V24" s="70"/>
      <c r="W24" s="72"/>
      <c r="X24" s="70"/>
      <c r="Y24" s="75"/>
      <c r="Z24" s="70"/>
      <c r="AA24" s="75"/>
      <c r="AB24" s="70"/>
      <c r="AC24" s="75"/>
      <c r="AD24" s="70"/>
      <c r="AE24" s="85"/>
    </row>
  </sheetData>
  <mergeCells count="3">
    <mergeCell ref="A7:Q7"/>
    <mergeCell ref="S7:W7"/>
    <mergeCell ref="Y7:AE7"/>
  </mergeCells>
  <printOptions horizontalCentered="1"/>
  <pageMargins left="0.23622047244094491" right="0.23622047244094491" top="0.55118110236220474" bottom="0.55118110236220474" header="0.31496062992125984" footer="0.31496062992125984"/>
  <pageSetup paperSize="8" scale="61" fitToHeight="0" orientation="landscape"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0000000}">
          <x14:formula1>
            <xm:f>'H:\[5_ Annex 2 DorselLEP_Dashboard_14-10-19 (2).xlsx]Data'!#REF!</xm:f>
          </x14:formula1>
          <xm:sqref>G9:G23</xm:sqref>
        </x14:dataValidation>
        <x14:dataValidation type="list" allowBlank="1" showInputMessage="1" showErrorMessage="1" xr:uid="{00000000-0002-0000-0300-000001000000}">
          <x14:formula1>
            <xm:f>'H:\[5_ Annex 2 DorselLEP_Dashboard_14-10-19 (2).xlsx]Data'!#REF!</xm:f>
          </x14:formula1>
          <xm:sqref>O20 AA15 O17:O18 O9 O11 O13 O15 AE22 AE18:AE20 AA11 AE10:AE11 AE13:AE16 O22 AA22 AA13 AA18 AA20</xm:sqref>
        </x14:dataValidation>
        <x14:dataValidation type="list" allowBlank="1" showInputMessage="1" showErrorMessage="1" xr:uid="{00000000-0002-0000-0300-000002000000}">
          <x14:formula1>
            <xm:f>Data!$A$2:$A$4</xm:f>
          </x14:formula1>
          <xm:sqref>O10 O12 O14 O16 O19 O21 O23</xm:sqref>
        </x14:dataValidation>
        <x14:dataValidation type="list" allowBlank="1" showInputMessage="1" showErrorMessage="1" xr:uid="{00000000-0002-0000-0300-000003000000}">
          <x14:formula1>
            <xm:f>Data!$A$25:$A$28</xm:f>
          </x14:formula1>
          <xm:sqref>AA10 AE17 AA16:AA17 AA21 AE21 AA12 AE12 AA23 AE23 AA14 AA19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pageSetUpPr fitToPage="1"/>
  </sheetPr>
  <dimension ref="A2:AG28"/>
  <sheetViews>
    <sheetView showGridLines="0" zoomScale="70" zoomScaleNormal="70" workbookViewId="0">
      <pane ySplit="11" topLeftCell="A12" activePane="bottomLeft" state="frozenSplit"/>
      <selection pane="bottomLeft" activeCell="E9" sqref="E9"/>
    </sheetView>
  </sheetViews>
  <sheetFormatPr defaultColWidth="9.453125" defaultRowHeight="14.5" x14ac:dyDescent="0.35"/>
  <cols>
    <col min="1" max="1" width="9.453125" style="29"/>
    <col min="2" max="2" width="1.54296875" style="30" customWidth="1"/>
    <col min="3" max="3" width="12" style="29" bestFit="1" customWidth="1"/>
    <col min="4" max="4" width="1.54296875" style="30" customWidth="1"/>
    <col min="5" max="5" width="21.54296875" style="29" customWidth="1"/>
    <col min="6" max="6" width="1.54296875" style="30" customWidth="1"/>
    <col min="7" max="7" width="15.54296875" style="29" customWidth="1"/>
    <col min="8" max="8" width="1.54296875" style="30" customWidth="1"/>
    <col min="9" max="9" width="15.453125" style="29" customWidth="1"/>
    <col min="10" max="10" width="1.54296875" style="30" customWidth="1"/>
    <col min="11" max="11" width="16.453125" style="29" customWidth="1"/>
    <col min="12" max="12" width="1.54296875" style="30" customWidth="1"/>
    <col min="13" max="13" width="12.54296875" style="29" customWidth="1"/>
    <col min="14" max="14" width="1.54296875" style="30" customWidth="1"/>
    <col min="15" max="15" width="12.54296875" style="29" customWidth="1"/>
    <col min="16" max="16" width="1.54296875" style="30" customWidth="1"/>
    <col min="17" max="17" width="10.54296875" style="29" customWidth="1"/>
    <col min="18" max="18" width="1.54296875" style="30" customWidth="1"/>
    <col min="19" max="19" width="12.54296875" style="29" customWidth="1"/>
    <col min="20" max="20" width="1.54296875" style="30" customWidth="1"/>
    <col min="21" max="21" width="40.54296875" style="29" customWidth="1"/>
    <col min="22" max="22" width="1.54296875" style="30" customWidth="1"/>
    <col min="23" max="23" width="14.453125" style="32" customWidth="1"/>
    <col min="24" max="24" width="1.54296875" style="30" customWidth="1"/>
    <col min="25" max="25" width="14.453125" style="29" customWidth="1"/>
    <col min="26" max="26" width="1.54296875" style="30" customWidth="1"/>
    <col min="27" max="27" width="38.453125" style="29" customWidth="1"/>
    <col min="28" max="28" width="1.54296875" style="30" customWidth="1"/>
    <col min="29" max="29" width="15.54296875" style="29" customWidth="1"/>
    <col min="30" max="30" width="1.54296875" style="30" customWidth="1"/>
    <col min="31" max="31" width="36.54296875" style="29" customWidth="1"/>
    <col min="32" max="32" width="1.54296875" style="30" customWidth="1"/>
    <col min="33" max="33" width="17.453125" style="29" customWidth="1"/>
    <col min="34" max="16384" width="9.453125" style="29"/>
  </cols>
  <sheetData>
    <row r="2" spans="1:33" ht="26" x14ac:dyDescent="0.35">
      <c r="U2" s="32"/>
      <c r="V2" s="31"/>
      <c r="W2" s="30"/>
      <c r="X2" s="29"/>
    </row>
    <row r="3" spans="1:33" ht="33.5" x14ac:dyDescent="0.35">
      <c r="M3" s="29" t="s">
        <v>4</v>
      </c>
      <c r="U3" s="87"/>
      <c r="V3" s="88" t="s">
        <v>18</v>
      </c>
      <c r="W3" s="89"/>
      <c r="X3" s="90"/>
      <c r="Y3" s="90"/>
    </row>
    <row r="4" spans="1:33" ht="33.5" x14ac:dyDescent="0.35">
      <c r="T4" s="29"/>
      <c r="U4" s="89"/>
      <c r="V4" s="88" t="s">
        <v>161</v>
      </c>
      <c r="W4" s="89"/>
      <c r="X4" s="90"/>
      <c r="Y4" s="90"/>
    </row>
    <row r="5" spans="1:33" x14ac:dyDescent="0.35">
      <c r="T5" s="29"/>
      <c r="U5" s="30"/>
      <c r="W5" s="29"/>
    </row>
    <row r="7" spans="1:33" ht="18.5" x14ac:dyDescent="0.35">
      <c r="E7" s="33" t="s">
        <v>17</v>
      </c>
    </row>
    <row r="8" spans="1:33" x14ac:dyDescent="0.35">
      <c r="E8" s="86">
        <f>'Growth Deal'!A8</f>
        <v>45072</v>
      </c>
    </row>
    <row r="9" spans="1:33" x14ac:dyDescent="0.35">
      <c r="U9" s="29" t="s">
        <v>4</v>
      </c>
    </row>
    <row r="10" spans="1:33" ht="18.5" x14ac:dyDescent="0.35">
      <c r="A10" s="168" t="s">
        <v>8</v>
      </c>
      <c r="B10" s="168"/>
      <c r="C10" s="168"/>
      <c r="D10" s="168"/>
      <c r="E10" s="168"/>
      <c r="F10" s="168"/>
      <c r="G10" s="168"/>
      <c r="H10" s="168"/>
      <c r="I10" s="168"/>
      <c r="J10" s="168"/>
      <c r="K10" s="168"/>
      <c r="L10" s="168"/>
      <c r="M10" s="168"/>
      <c r="N10" s="168"/>
      <c r="O10" s="168"/>
      <c r="P10" s="168"/>
      <c r="Q10" s="168"/>
      <c r="R10" s="168"/>
      <c r="S10" s="168"/>
      <c r="T10" s="168"/>
      <c r="U10" s="169"/>
      <c r="W10" s="163" t="s">
        <v>12</v>
      </c>
      <c r="X10" s="164"/>
      <c r="Y10" s="164"/>
      <c r="AA10" s="165" t="s">
        <v>13</v>
      </c>
      <c r="AB10" s="166"/>
      <c r="AC10" s="166"/>
      <c r="AD10" s="166"/>
      <c r="AE10" s="166"/>
      <c r="AF10" s="166"/>
      <c r="AG10" s="167"/>
    </row>
    <row r="11" spans="1:33" ht="68.25" customHeight="1" x14ac:dyDescent="0.35">
      <c r="A11" s="19"/>
      <c r="B11" s="34"/>
      <c r="C11" s="19" t="s">
        <v>162</v>
      </c>
      <c r="D11" s="34"/>
      <c r="E11" s="19" t="s">
        <v>0</v>
      </c>
      <c r="F11" s="34"/>
      <c r="G11" s="19" t="s">
        <v>1</v>
      </c>
      <c r="H11" s="1"/>
      <c r="I11" s="19" t="s">
        <v>2</v>
      </c>
      <c r="J11" s="1"/>
      <c r="K11" s="19" t="s">
        <v>3</v>
      </c>
      <c r="L11" s="1"/>
      <c r="M11" s="19" t="s">
        <v>15</v>
      </c>
      <c r="N11" s="1"/>
      <c r="O11" s="19" t="s">
        <v>16</v>
      </c>
      <c r="P11" s="1"/>
      <c r="Q11" s="19" t="s">
        <v>9</v>
      </c>
      <c r="R11" s="1"/>
      <c r="S11" s="19" t="s">
        <v>5</v>
      </c>
      <c r="T11" s="1"/>
      <c r="U11" s="19" t="s">
        <v>14</v>
      </c>
      <c r="V11" s="1"/>
      <c r="W11" s="19" t="s">
        <v>10</v>
      </c>
      <c r="X11" s="1"/>
      <c r="Y11" s="19" t="s">
        <v>165</v>
      </c>
      <c r="AA11" s="19" t="s">
        <v>86</v>
      </c>
      <c r="AB11" s="19"/>
      <c r="AC11" s="19" t="s">
        <v>20</v>
      </c>
      <c r="AD11" s="19"/>
      <c r="AE11" s="19" t="s">
        <v>87</v>
      </c>
      <c r="AF11" s="19"/>
      <c r="AG11" s="77" t="s">
        <v>20</v>
      </c>
    </row>
    <row r="12" spans="1:33" s="30" customFormat="1" ht="9.4" customHeight="1" x14ac:dyDescent="0.35">
      <c r="A12" s="93"/>
      <c r="B12" s="47"/>
      <c r="C12" s="93"/>
      <c r="D12" s="48"/>
      <c r="E12" s="47"/>
      <c r="F12" s="48"/>
      <c r="G12" s="49"/>
      <c r="H12" s="50"/>
      <c r="I12" s="51"/>
      <c r="J12" s="50"/>
      <c r="K12" s="51"/>
      <c r="L12" s="50"/>
      <c r="M12" s="52"/>
      <c r="N12" s="53"/>
      <c r="O12" s="52"/>
      <c r="P12" s="50"/>
      <c r="Q12" s="51"/>
      <c r="R12" s="50"/>
      <c r="S12" s="54"/>
      <c r="T12" s="50"/>
      <c r="U12" s="55"/>
      <c r="V12" s="50"/>
      <c r="W12" s="56"/>
      <c r="X12" s="50"/>
      <c r="Y12" s="57"/>
      <c r="Z12" s="50"/>
      <c r="AA12" s="57"/>
      <c r="AB12" s="50"/>
      <c r="AC12" s="57"/>
      <c r="AD12" s="50"/>
      <c r="AE12" s="57"/>
      <c r="AF12" s="50"/>
      <c r="AG12" s="78"/>
    </row>
    <row r="13" spans="1:33" ht="29" x14ac:dyDescent="0.35">
      <c r="A13" s="28" t="s">
        <v>163</v>
      </c>
      <c r="B13" s="7"/>
      <c r="C13" s="28">
        <v>1</v>
      </c>
      <c r="D13" s="92"/>
      <c r="E13" s="28" t="s">
        <v>186</v>
      </c>
      <c r="F13" s="2"/>
      <c r="G13" s="5" t="s">
        <v>57</v>
      </c>
      <c r="H13" s="58"/>
      <c r="I13" s="6" t="s">
        <v>43</v>
      </c>
      <c r="J13" s="59"/>
      <c r="K13" s="6" t="s">
        <v>33</v>
      </c>
      <c r="L13" s="4"/>
      <c r="M13" s="20">
        <v>42736</v>
      </c>
      <c r="N13" s="22"/>
      <c r="O13" s="20">
        <v>43830</v>
      </c>
      <c r="P13" s="4"/>
      <c r="Q13" s="6">
        <f>IF($E$8&gt;O13,100%,($E$8-M13)/(O13-M13))</f>
        <v>1</v>
      </c>
      <c r="R13" s="4"/>
      <c r="S13" s="62"/>
      <c r="T13" s="4"/>
      <c r="U13" s="14"/>
      <c r="V13" s="4"/>
      <c r="W13" s="17">
        <v>1199930</v>
      </c>
      <c r="X13" s="4"/>
      <c r="Y13" s="17">
        <v>599965</v>
      </c>
      <c r="AA13" s="14"/>
      <c r="AB13" s="58"/>
      <c r="AC13" s="67"/>
      <c r="AD13" s="59"/>
      <c r="AE13" s="14"/>
      <c r="AF13" s="4"/>
      <c r="AG13" s="79"/>
    </row>
    <row r="14" spans="1:33" s="30" customFormat="1" ht="8.5" customHeight="1" x14ac:dyDescent="0.35">
      <c r="B14" s="7"/>
      <c r="D14" s="7"/>
      <c r="E14" s="13"/>
      <c r="F14" s="7"/>
      <c r="G14" s="10"/>
      <c r="H14" s="9"/>
      <c r="I14" s="60"/>
      <c r="J14" s="9"/>
      <c r="K14" s="8"/>
      <c r="L14" s="9"/>
      <c r="M14" s="23"/>
      <c r="N14" s="24"/>
      <c r="O14" s="23"/>
      <c r="P14" s="9"/>
      <c r="Q14" s="8"/>
      <c r="R14" s="9"/>
      <c r="S14" s="11"/>
      <c r="T14" s="9"/>
      <c r="U14" s="27"/>
      <c r="V14" s="9"/>
      <c r="W14" s="16"/>
      <c r="X14" s="9"/>
      <c r="Y14" s="12"/>
      <c r="Z14" s="9"/>
      <c r="AA14" s="12"/>
      <c r="AB14" s="9"/>
      <c r="AC14" s="66"/>
      <c r="AD14" s="9"/>
      <c r="AE14" s="12"/>
      <c r="AF14" s="9"/>
      <c r="AG14" s="80"/>
    </row>
    <row r="15" spans="1:33" ht="29" x14ac:dyDescent="0.35">
      <c r="A15" s="28" t="s">
        <v>163</v>
      </c>
      <c r="B15" s="7"/>
      <c r="C15" s="28">
        <v>3</v>
      </c>
      <c r="D15" s="2"/>
      <c r="E15" s="28" t="s">
        <v>188</v>
      </c>
      <c r="F15" s="2"/>
      <c r="G15" s="5" t="s">
        <v>187</v>
      </c>
      <c r="H15" s="4"/>
      <c r="I15" s="3" t="s">
        <v>160</v>
      </c>
      <c r="J15" s="4"/>
      <c r="K15" s="6" t="s">
        <v>28</v>
      </c>
      <c r="L15" s="4"/>
      <c r="M15" s="20">
        <v>42370</v>
      </c>
      <c r="N15" s="22"/>
      <c r="O15" s="20">
        <v>44012</v>
      </c>
      <c r="P15" s="4"/>
      <c r="Q15" s="6">
        <f>IF($E$8&gt;O15,100%,($E$8-M15)/(O15-M15))</f>
        <v>1</v>
      </c>
      <c r="R15" s="4"/>
      <c r="S15" s="26"/>
      <c r="T15" s="4"/>
      <c r="U15" s="14" t="s">
        <v>191</v>
      </c>
      <c r="V15" s="4"/>
      <c r="W15" s="17">
        <v>12641345</v>
      </c>
      <c r="X15" s="4"/>
      <c r="Y15" s="17">
        <v>6320673</v>
      </c>
      <c r="Z15" s="4"/>
      <c r="AA15" s="14"/>
      <c r="AB15" s="4"/>
      <c r="AC15" s="64"/>
      <c r="AD15" s="4"/>
      <c r="AE15" s="14"/>
      <c r="AF15" s="4"/>
      <c r="AG15" s="81"/>
    </row>
    <row r="16" spans="1:33" s="30" customFormat="1" ht="8.5" customHeight="1" x14ac:dyDescent="0.35">
      <c r="B16" s="7"/>
      <c r="D16" s="7"/>
      <c r="E16" s="13"/>
      <c r="F16" s="7"/>
      <c r="G16" s="10"/>
      <c r="H16" s="9"/>
      <c r="I16" s="60"/>
      <c r="J16" s="9"/>
      <c r="K16" s="8"/>
      <c r="L16" s="9"/>
      <c r="M16" s="23"/>
      <c r="N16" s="24"/>
      <c r="O16" s="23"/>
      <c r="P16" s="9"/>
      <c r="Q16" s="8"/>
      <c r="R16" s="9"/>
      <c r="S16" s="11"/>
      <c r="T16" s="9"/>
      <c r="U16" s="27"/>
      <c r="V16" s="9"/>
      <c r="W16" s="16"/>
      <c r="X16" s="9"/>
      <c r="Y16" s="12"/>
      <c r="Z16" s="9"/>
      <c r="AA16" s="12"/>
      <c r="AB16" s="9"/>
      <c r="AC16" s="12"/>
      <c r="AD16" s="9"/>
      <c r="AE16" s="12"/>
      <c r="AF16" s="9"/>
      <c r="AG16" s="80"/>
    </row>
    <row r="17" spans="1:33" ht="87" x14ac:dyDescent="0.35">
      <c r="A17" s="28" t="s">
        <v>163</v>
      </c>
      <c r="B17" s="7"/>
      <c r="C17" s="28">
        <v>9</v>
      </c>
      <c r="D17" s="2"/>
      <c r="E17" s="28" t="s">
        <v>189</v>
      </c>
      <c r="F17" s="2"/>
      <c r="G17" s="5" t="s">
        <v>151</v>
      </c>
      <c r="H17" s="4"/>
      <c r="I17" s="3" t="s">
        <v>160</v>
      </c>
      <c r="J17" s="4"/>
      <c r="K17" s="6"/>
      <c r="L17" s="4"/>
      <c r="M17" s="20"/>
      <c r="N17" s="22"/>
      <c r="O17" s="20"/>
      <c r="P17" s="4"/>
      <c r="Q17" s="6">
        <f>IF($E$8&gt;O17,100%,($E$8-M17)/(O17-M17))</f>
        <v>1</v>
      </c>
      <c r="R17" s="4"/>
      <c r="S17" s="25"/>
      <c r="T17" s="4"/>
      <c r="U17" s="14" t="s">
        <v>190</v>
      </c>
      <c r="V17" s="4"/>
      <c r="W17" s="17">
        <v>94842</v>
      </c>
      <c r="X17" s="4"/>
      <c r="Y17" s="17">
        <v>47421</v>
      </c>
      <c r="Z17" s="4"/>
      <c r="AA17" s="14"/>
      <c r="AB17" s="4"/>
      <c r="AC17" s="65"/>
      <c r="AD17" s="4"/>
      <c r="AE17" s="14"/>
      <c r="AF17" s="4"/>
      <c r="AG17" s="79"/>
    </row>
    <row r="18" spans="1:33" s="30" customFormat="1" ht="8.5" customHeight="1" x14ac:dyDescent="0.35">
      <c r="B18" s="7"/>
      <c r="D18" s="7"/>
      <c r="E18" s="13"/>
      <c r="F18" s="7"/>
      <c r="G18" s="10"/>
      <c r="H18" s="9"/>
      <c r="I18" s="8"/>
      <c r="J18" s="9"/>
      <c r="K18" s="8"/>
      <c r="L18" s="9"/>
      <c r="M18" s="23"/>
      <c r="N18" s="24"/>
      <c r="O18" s="23"/>
      <c r="P18" s="9"/>
      <c r="Q18" s="8"/>
      <c r="R18" s="9"/>
      <c r="S18" s="11"/>
      <c r="T18" s="9"/>
      <c r="U18" s="13"/>
      <c r="V18" s="9"/>
      <c r="W18" s="16"/>
      <c r="X18" s="9"/>
      <c r="Y18" s="13"/>
      <c r="Z18" s="9"/>
      <c r="AA18" s="13"/>
      <c r="AB18" s="9"/>
      <c r="AC18" s="13"/>
      <c r="AD18" s="9"/>
      <c r="AE18" s="13"/>
      <c r="AF18" s="9"/>
      <c r="AG18" s="84"/>
    </row>
    <row r="19" spans="1:33" ht="174" x14ac:dyDescent="0.35">
      <c r="A19" s="28" t="s">
        <v>163</v>
      </c>
      <c r="B19" s="7"/>
      <c r="C19" s="28">
        <v>4</v>
      </c>
      <c r="D19" s="2"/>
      <c r="E19" s="28" t="s">
        <v>164</v>
      </c>
      <c r="F19" s="2"/>
      <c r="G19" s="5" t="s">
        <v>151</v>
      </c>
      <c r="H19" s="4"/>
      <c r="I19" s="3" t="s">
        <v>160</v>
      </c>
      <c r="J19" s="4"/>
      <c r="K19" s="6"/>
      <c r="L19" s="4"/>
      <c r="M19" s="20">
        <v>42614</v>
      </c>
      <c r="N19" s="22"/>
      <c r="O19" s="20">
        <v>44135</v>
      </c>
      <c r="P19" s="4"/>
      <c r="Q19" s="6">
        <f>IF($E$8&gt;O19,100%,($E$8-M19)/(O19-M19))</f>
        <v>1</v>
      </c>
      <c r="R19" s="4"/>
      <c r="S19" s="62" t="s">
        <v>25</v>
      </c>
      <c r="T19" s="4"/>
      <c r="U19" s="14" t="s">
        <v>166</v>
      </c>
      <c r="V19" s="4"/>
      <c r="W19" s="17">
        <v>6437722</v>
      </c>
      <c r="X19" s="4"/>
      <c r="Y19" s="17">
        <v>3218864</v>
      </c>
      <c r="Z19" s="4"/>
      <c r="AA19" s="68" t="s">
        <v>168</v>
      </c>
      <c r="AB19" s="4"/>
      <c r="AC19" s="15" t="s">
        <v>85</v>
      </c>
      <c r="AD19" s="4"/>
      <c r="AE19" s="14" t="s">
        <v>167</v>
      </c>
      <c r="AF19" s="4"/>
      <c r="AG19" s="79" t="s">
        <v>85</v>
      </c>
    </row>
    <row r="20" spans="1:33" s="30" customFormat="1" ht="8.5" customHeight="1" x14ac:dyDescent="0.35">
      <c r="B20" s="7"/>
      <c r="D20" s="7"/>
      <c r="E20" s="13"/>
      <c r="F20" s="7"/>
      <c r="G20" s="10"/>
      <c r="H20" s="9"/>
      <c r="I20" s="8"/>
      <c r="J20" s="9"/>
      <c r="K20" s="8"/>
      <c r="L20" s="9"/>
      <c r="M20" s="23"/>
      <c r="N20" s="24"/>
      <c r="O20" s="23"/>
      <c r="P20" s="9"/>
      <c r="Q20" s="8"/>
      <c r="R20" s="9"/>
      <c r="S20" s="11"/>
      <c r="T20" s="9"/>
      <c r="U20" s="27"/>
      <c r="V20" s="9"/>
      <c r="W20" s="16"/>
      <c r="X20" s="9"/>
      <c r="Y20" s="12"/>
      <c r="Z20" s="9"/>
      <c r="AA20" s="12"/>
      <c r="AB20" s="9"/>
      <c r="AC20" s="12"/>
      <c r="AD20" s="9"/>
      <c r="AE20" s="12"/>
      <c r="AF20" s="9"/>
      <c r="AG20" s="80"/>
    </row>
    <row r="21" spans="1:33" ht="73.900000000000006" customHeight="1" x14ac:dyDescent="0.35">
      <c r="A21" s="28" t="s">
        <v>169</v>
      </c>
      <c r="B21" s="7"/>
      <c r="C21" s="28"/>
      <c r="D21" s="2"/>
      <c r="E21" s="28" t="s">
        <v>178</v>
      </c>
      <c r="F21" s="2"/>
      <c r="G21" s="5" t="s">
        <v>170</v>
      </c>
      <c r="H21" s="4"/>
      <c r="I21" s="3" t="s">
        <v>160</v>
      </c>
      <c r="J21" s="4"/>
      <c r="K21" s="6" t="s">
        <v>30</v>
      </c>
      <c r="L21" s="4"/>
      <c r="M21" s="20">
        <v>43556</v>
      </c>
      <c r="N21" s="22"/>
      <c r="O21" s="20">
        <v>44408</v>
      </c>
      <c r="P21" s="4"/>
      <c r="Q21" s="6">
        <f>IF($E$8&gt;O21,100%,($E$8-M21)/(O21-M21))</f>
        <v>1</v>
      </c>
      <c r="R21" s="4"/>
      <c r="S21" s="62" t="s">
        <v>25</v>
      </c>
      <c r="T21" s="4"/>
      <c r="U21" s="14" t="s">
        <v>174</v>
      </c>
      <c r="V21" s="4"/>
      <c r="W21" s="17"/>
      <c r="X21" s="4"/>
      <c r="Y21" s="17">
        <v>900000</v>
      </c>
      <c r="Z21" s="4"/>
      <c r="AA21" s="14" t="s">
        <v>182</v>
      </c>
      <c r="AB21" s="4"/>
      <c r="AC21" s="15" t="s">
        <v>85</v>
      </c>
      <c r="AD21" s="4"/>
      <c r="AE21" s="14"/>
      <c r="AF21" s="4"/>
      <c r="AG21" s="79" t="s">
        <v>85</v>
      </c>
    </row>
    <row r="22" spans="1:33" ht="8.5" customHeight="1" x14ac:dyDescent="0.35">
      <c r="B22" s="7"/>
      <c r="D22" s="7"/>
      <c r="E22" s="36"/>
      <c r="F22" s="7"/>
      <c r="G22" s="37"/>
      <c r="H22" s="7"/>
      <c r="I22" s="38"/>
      <c r="J22" s="7"/>
      <c r="K22" s="39"/>
      <c r="L22" s="7"/>
      <c r="M22" s="40"/>
      <c r="N22" s="41"/>
      <c r="O22" s="40"/>
      <c r="P22" s="7"/>
      <c r="Q22" s="39"/>
      <c r="R22" s="7"/>
      <c r="S22" s="42"/>
      <c r="T22" s="7"/>
      <c r="U22" s="43"/>
      <c r="V22" s="7"/>
      <c r="W22" s="44"/>
      <c r="X22" s="7"/>
      <c r="Y22" s="43"/>
      <c r="Z22" s="7"/>
      <c r="AA22" s="43"/>
      <c r="AB22" s="7"/>
      <c r="AC22" s="43"/>
      <c r="AD22" s="7"/>
      <c r="AE22" s="43"/>
      <c r="AF22" s="7"/>
      <c r="AG22" s="83"/>
    </row>
    <row r="23" spans="1:33" ht="52.5" customHeight="1" x14ac:dyDescent="0.35">
      <c r="A23" s="28" t="s">
        <v>169</v>
      </c>
      <c r="B23" s="7"/>
      <c r="C23" s="28"/>
      <c r="D23" s="2"/>
      <c r="E23" s="28" t="s">
        <v>179</v>
      </c>
      <c r="F23" s="2"/>
      <c r="G23" s="5" t="s">
        <v>171</v>
      </c>
      <c r="H23" s="4"/>
      <c r="I23" s="3" t="s">
        <v>160</v>
      </c>
      <c r="J23" s="4"/>
      <c r="K23" s="6" t="s">
        <v>30</v>
      </c>
      <c r="L23" s="4"/>
      <c r="M23" s="20">
        <v>43556</v>
      </c>
      <c r="N23" s="22"/>
      <c r="O23" s="20">
        <v>44408</v>
      </c>
      <c r="P23" s="4"/>
      <c r="Q23" s="6">
        <f>IF($E$8&gt;O23,100%,($E$8-M23)/(O23-M23))</f>
        <v>1</v>
      </c>
      <c r="R23" s="4"/>
      <c r="S23" s="62" t="s">
        <v>25</v>
      </c>
      <c r="T23" s="4"/>
      <c r="U23" s="14" t="s">
        <v>175</v>
      </c>
      <c r="V23" s="4"/>
      <c r="W23" s="17"/>
      <c r="X23" s="4"/>
      <c r="Y23" s="17">
        <v>450000</v>
      </c>
      <c r="Z23" s="4"/>
      <c r="AA23" s="14" t="s">
        <v>183</v>
      </c>
      <c r="AB23" s="4"/>
      <c r="AC23" s="15" t="s">
        <v>85</v>
      </c>
      <c r="AD23" s="4"/>
      <c r="AE23" s="14"/>
      <c r="AF23" s="4"/>
      <c r="AG23" s="79" t="s">
        <v>85</v>
      </c>
    </row>
    <row r="24" spans="1:33" s="30" customFormat="1" ht="8.5" customHeight="1" x14ac:dyDescent="0.35">
      <c r="B24" s="7"/>
      <c r="D24" s="7"/>
      <c r="E24" s="13"/>
      <c r="F24" s="7"/>
      <c r="G24" s="10"/>
      <c r="H24" s="9"/>
      <c r="I24" s="8"/>
      <c r="J24" s="9"/>
      <c r="K24" s="8"/>
      <c r="L24" s="9"/>
      <c r="M24" s="23"/>
      <c r="N24" s="24"/>
      <c r="O24" s="23"/>
      <c r="P24" s="9"/>
      <c r="Q24" s="8"/>
      <c r="R24" s="9"/>
      <c r="S24" s="11"/>
      <c r="T24" s="9"/>
      <c r="U24" s="27"/>
      <c r="V24" s="9"/>
      <c r="W24" s="16"/>
      <c r="X24" s="9"/>
      <c r="Y24" s="12"/>
      <c r="Z24" s="9"/>
      <c r="AA24" s="12"/>
      <c r="AB24" s="9"/>
      <c r="AC24" s="12"/>
      <c r="AD24" s="9"/>
      <c r="AE24" s="12"/>
      <c r="AF24" s="9"/>
      <c r="AG24" s="80"/>
    </row>
    <row r="25" spans="1:33" ht="87" x14ac:dyDescent="0.35">
      <c r="A25" s="28" t="s">
        <v>169</v>
      </c>
      <c r="B25" s="7"/>
      <c r="C25" s="28"/>
      <c r="D25" s="2"/>
      <c r="E25" s="28" t="s">
        <v>180</v>
      </c>
      <c r="F25" s="2"/>
      <c r="G25" s="5" t="s">
        <v>172</v>
      </c>
      <c r="H25" s="4"/>
      <c r="I25" s="3" t="s">
        <v>160</v>
      </c>
      <c r="J25" s="4"/>
      <c r="K25" s="6" t="s">
        <v>30</v>
      </c>
      <c r="L25" s="4"/>
      <c r="M25" s="20">
        <v>43556</v>
      </c>
      <c r="N25" s="22"/>
      <c r="O25" s="20">
        <v>44408</v>
      </c>
      <c r="P25" s="4"/>
      <c r="Q25" s="6">
        <f>IF($E$8&gt;O25,100%,($E$8-M25)/(O25-M25))</f>
        <v>1</v>
      </c>
      <c r="R25" s="4"/>
      <c r="S25" s="62" t="s">
        <v>25</v>
      </c>
      <c r="T25" s="4"/>
      <c r="U25" s="14" t="s">
        <v>176</v>
      </c>
      <c r="V25" s="4"/>
      <c r="W25" s="17"/>
      <c r="X25" s="4"/>
      <c r="Y25" s="17">
        <v>450000</v>
      </c>
      <c r="Z25" s="4"/>
      <c r="AA25" s="14" t="s">
        <v>184</v>
      </c>
      <c r="AB25" s="4"/>
      <c r="AC25" s="15" t="s">
        <v>85</v>
      </c>
      <c r="AD25" s="4"/>
      <c r="AE25" s="14"/>
      <c r="AF25" s="4"/>
      <c r="AG25" s="79" t="s">
        <v>85</v>
      </c>
    </row>
    <row r="26" spans="1:33" ht="8.5" customHeight="1" x14ac:dyDescent="0.35">
      <c r="B26" s="35"/>
      <c r="D26" s="35"/>
      <c r="E26" s="45"/>
      <c r="F26" s="35"/>
      <c r="G26" s="35"/>
      <c r="H26" s="35"/>
      <c r="I26" s="35"/>
      <c r="J26" s="35"/>
      <c r="K26" s="35"/>
      <c r="L26" s="35"/>
      <c r="M26" s="35"/>
      <c r="N26" s="35"/>
      <c r="O26" s="35"/>
      <c r="P26" s="35"/>
      <c r="Q26" s="35"/>
      <c r="R26" s="35"/>
      <c r="S26" s="35"/>
      <c r="T26" s="35"/>
      <c r="U26" s="35"/>
      <c r="V26" s="35"/>
      <c r="W26" s="35"/>
      <c r="X26" s="35"/>
      <c r="Y26" s="35"/>
      <c r="AA26" s="35"/>
      <c r="AB26" s="35"/>
      <c r="AC26" s="12"/>
      <c r="AD26" s="35"/>
      <c r="AE26" s="35"/>
      <c r="AF26" s="35"/>
      <c r="AG26" s="46"/>
    </row>
    <row r="27" spans="1:33" ht="72.5" x14ac:dyDescent="0.35">
      <c r="A27" s="28" t="s">
        <v>169</v>
      </c>
      <c r="B27" s="7"/>
      <c r="C27" s="28"/>
      <c r="D27" s="2"/>
      <c r="E27" s="28" t="s">
        <v>181</v>
      </c>
      <c r="F27" s="2"/>
      <c r="G27" s="5" t="s">
        <v>173</v>
      </c>
      <c r="H27" s="4"/>
      <c r="I27" s="3" t="s">
        <v>160</v>
      </c>
      <c r="J27" s="4"/>
      <c r="K27" s="6" t="s">
        <v>30</v>
      </c>
      <c r="L27" s="4"/>
      <c r="M27" s="20">
        <v>43556</v>
      </c>
      <c r="N27" s="22"/>
      <c r="O27" s="20">
        <v>44408</v>
      </c>
      <c r="P27" s="4"/>
      <c r="Q27" s="6">
        <f>IF($E$8&gt;O27,100%,($E$8-M27)/(O27-M27))</f>
        <v>1</v>
      </c>
      <c r="R27" s="4"/>
      <c r="S27" s="62" t="s">
        <v>25</v>
      </c>
      <c r="T27" s="4"/>
      <c r="U27" s="14" t="s">
        <v>177</v>
      </c>
      <c r="V27" s="4"/>
      <c r="W27" s="17"/>
      <c r="X27" s="4"/>
      <c r="Y27" s="17">
        <v>1260000</v>
      </c>
      <c r="Z27" s="4"/>
      <c r="AA27" s="14" t="s">
        <v>185</v>
      </c>
      <c r="AB27" s="4"/>
      <c r="AC27" s="15" t="s">
        <v>85</v>
      </c>
      <c r="AD27" s="4"/>
      <c r="AE27" s="14"/>
      <c r="AF27" s="4"/>
      <c r="AG27" s="79" t="s">
        <v>85</v>
      </c>
    </row>
    <row r="28" spans="1:33" ht="8.5" customHeight="1" x14ac:dyDescent="0.35">
      <c r="A28" s="12"/>
      <c r="B28" s="12"/>
      <c r="C28" s="12"/>
      <c r="D28" s="12"/>
      <c r="E28" s="12"/>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row>
  </sheetData>
  <mergeCells count="3">
    <mergeCell ref="A10:U10"/>
    <mergeCell ref="W10:Y10"/>
    <mergeCell ref="AA10:AG10"/>
  </mergeCells>
  <printOptions horizontalCentered="1"/>
  <pageMargins left="0.23622047244094491" right="0.23622047244094491" top="0.55118110236220474" bottom="0.55118110236220474" header="0.31496062992125984" footer="0.31496062992125984"/>
  <pageSetup paperSize="8" scale="59" fitToHeight="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'H:\EZ\Implementation plan\[DorselLEP_Dashboard_29-04-19.xlsx]Data'!#REF!</xm:f>
          </x14:formula1>
          <xm:sqref>AC13:AC28 AG13:AG28</xm:sqref>
        </x14:dataValidation>
        <x14:dataValidation type="list" allowBlank="1" showInputMessage="1" showErrorMessage="1" xr:uid="{00000000-0002-0000-0500-000001000000}">
          <x14:formula1>
            <xm:f>'H:\[5_ Annex 2 DorselLEP_Dashboard_14-10-19 (2).xlsx]Data'!#REF!</xm:f>
          </x14:formula1>
          <xm:sqref>K13 K15 K17 K19</xm:sqref>
        </x14:dataValidation>
        <x14:dataValidation type="list" allowBlank="1" showInputMessage="1" showErrorMessage="1" xr:uid="{00000000-0002-0000-0500-000002000000}">
          <x14:formula1>
            <xm:f>'H:\EZ\Implementation plan\[DorselLEP_Dashboard_29-04-19.xlsx]Data'!#REF!</xm:f>
          </x14:formula1>
          <xm:sqref>K20:K28 K18 K16 K12 K14 S12:S28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8"/>
  <sheetViews>
    <sheetView workbookViewId="0">
      <selection activeCell="A30" sqref="A30"/>
    </sheetView>
  </sheetViews>
  <sheetFormatPr defaultRowHeight="14.5" x14ac:dyDescent="0.35"/>
  <cols>
    <col min="1" max="1" width="27.54296875" bestFit="1" customWidth="1"/>
  </cols>
  <sheetData>
    <row r="1" spans="1:1" x14ac:dyDescent="0.35">
      <c r="A1" s="21" t="s">
        <v>24</v>
      </c>
    </row>
    <row r="2" spans="1:1" x14ac:dyDescent="0.35">
      <c r="A2" s="61" t="s">
        <v>67</v>
      </c>
    </row>
    <row r="3" spans="1:1" x14ac:dyDescent="0.35">
      <c r="A3" t="s">
        <v>25</v>
      </c>
    </row>
    <row r="4" spans="1:1" x14ac:dyDescent="0.35">
      <c r="A4" t="s">
        <v>26</v>
      </c>
    </row>
    <row r="6" spans="1:1" x14ac:dyDescent="0.35">
      <c r="A6" s="21" t="s">
        <v>27</v>
      </c>
    </row>
    <row r="7" spans="1:1" x14ac:dyDescent="0.35">
      <c r="A7" t="s">
        <v>28</v>
      </c>
    </row>
    <row r="8" spans="1:1" x14ac:dyDescent="0.35">
      <c r="A8" t="s">
        <v>35</v>
      </c>
    </row>
    <row r="9" spans="1:1" x14ac:dyDescent="0.35">
      <c r="A9" t="s">
        <v>78</v>
      </c>
    </row>
    <row r="10" spans="1:1" x14ac:dyDescent="0.35">
      <c r="A10" t="s">
        <v>40</v>
      </c>
    </row>
    <row r="11" spans="1:1" x14ac:dyDescent="0.35">
      <c r="A11" t="s">
        <v>39</v>
      </c>
    </row>
    <row r="12" spans="1:1" x14ac:dyDescent="0.35">
      <c r="A12" t="s">
        <v>38</v>
      </c>
    </row>
    <row r="13" spans="1:1" x14ac:dyDescent="0.35">
      <c r="A13" t="s">
        <v>37</v>
      </c>
    </row>
    <row r="14" spans="1:1" x14ac:dyDescent="0.35">
      <c r="A14" t="s">
        <v>36</v>
      </c>
    </row>
    <row r="15" spans="1:1" x14ac:dyDescent="0.35">
      <c r="A15" t="s">
        <v>32</v>
      </c>
    </row>
    <row r="16" spans="1:1" x14ac:dyDescent="0.35">
      <c r="A16" t="s">
        <v>33</v>
      </c>
    </row>
    <row r="17" spans="1:1" x14ac:dyDescent="0.35">
      <c r="A17" t="s">
        <v>34</v>
      </c>
    </row>
    <row r="18" spans="1:1" x14ac:dyDescent="0.35">
      <c r="A18" t="s">
        <v>31</v>
      </c>
    </row>
    <row r="19" spans="1:1" x14ac:dyDescent="0.35">
      <c r="A19" t="s">
        <v>30</v>
      </c>
    </row>
    <row r="20" spans="1:1" x14ac:dyDescent="0.35">
      <c r="A20" t="s">
        <v>7</v>
      </c>
    </row>
    <row r="21" spans="1:1" x14ac:dyDescent="0.35">
      <c r="A21" t="s">
        <v>29</v>
      </c>
    </row>
    <row r="22" spans="1:1" x14ac:dyDescent="0.35">
      <c r="A22" t="s">
        <v>41</v>
      </c>
    </row>
    <row r="24" spans="1:1" x14ac:dyDescent="0.35">
      <c r="A24" s="21" t="s">
        <v>82</v>
      </c>
    </row>
    <row r="25" spans="1:1" x14ac:dyDescent="0.35">
      <c r="A25" t="s">
        <v>67</v>
      </c>
    </row>
    <row r="26" spans="1:1" x14ac:dyDescent="0.35">
      <c r="A26" t="s">
        <v>84</v>
      </c>
    </row>
    <row r="27" spans="1:1" x14ac:dyDescent="0.35">
      <c r="A27" t="s">
        <v>85</v>
      </c>
    </row>
    <row r="28" spans="1:1" x14ac:dyDescent="0.35">
      <c r="A28" t="s">
        <v>83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Growth Deal</vt:lpstr>
      <vt:lpstr>Getting Building Fund</vt:lpstr>
      <vt:lpstr>Growing Places Fund</vt:lpstr>
      <vt:lpstr>Dorset Gateway</vt:lpstr>
      <vt:lpstr>ESIF</vt:lpstr>
      <vt:lpstr>Data</vt:lpstr>
      <vt:lpstr>'Dorset Gateway'!Print_Titles</vt:lpstr>
      <vt:lpstr>ESIF!Print_Titles</vt:lpstr>
      <vt:lpstr>'Getting Building Fund'!Print_Titles</vt:lpstr>
      <vt:lpstr>'Growing Places Fund'!Print_Titles</vt:lpstr>
      <vt:lpstr>'Growth Deal'!Print_Titles</vt:lpstr>
    </vt:vector>
  </TitlesOfParts>
  <Company>Bournemouth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Martina,Hanulova</dc:creator>
  <cp:lastModifiedBy>Charlotte Knight</cp:lastModifiedBy>
  <cp:lastPrinted>2019-12-04T09:54:35Z</cp:lastPrinted>
  <dcterms:created xsi:type="dcterms:W3CDTF">2018-05-09T13:09:22Z</dcterms:created>
  <dcterms:modified xsi:type="dcterms:W3CDTF">2023-06-05T09:23:04Z</dcterms:modified>
</cp:coreProperties>
</file>